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8" i="1"/>
  <c r="U41"/>
  <c r="U36"/>
  <c r="U18"/>
  <c r="U33"/>
  <c r="U32"/>
  <c r="U31"/>
  <c r="P30"/>
  <c r="U30" s="1"/>
  <c r="U25"/>
  <c r="U29"/>
  <c r="U24"/>
  <c r="AJ29"/>
  <c r="AI29"/>
  <c r="AJ24"/>
  <c r="AI24"/>
  <c r="AJ23"/>
  <c r="AI23"/>
  <c r="AJ21"/>
  <c r="AI21"/>
  <c r="AJ19"/>
  <c r="AI19"/>
  <c r="AJ18"/>
  <c r="AI18"/>
  <c r="AJ17"/>
  <c r="AI17"/>
  <c r="AJ16"/>
  <c r="AI16"/>
  <c r="AJ15"/>
  <c r="AI15"/>
  <c r="AJ14"/>
  <c r="AI14"/>
  <c r="AJ13"/>
  <c r="AI13"/>
  <c r="AJ12"/>
  <c r="AI12"/>
  <c r="AJ11"/>
  <c r="AI11"/>
  <c r="AJ10"/>
  <c r="AI10"/>
  <c r="AJ9"/>
  <c r="AI9"/>
  <c r="AJ8"/>
  <c r="AI8"/>
  <c r="AJ7"/>
  <c r="AI7"/>
  <c r="AJ6"/>
  <c r="AI6"/>
  <c r="AH29"/>
  <c r="AG29"/>
  <c r="AF29"/>
  <c r="AH24"/>
  <c r="AG24"/>
  <c r="AF24"/>
  <c r="AH23"/>
  <c r="AG23"/>
  <c r="AF23"/>
  <c r="AH21"/>
  <c r="AG21"/>
  <c r="AF21"/>
  <c r="AH19"/>
  <c r="AG19"/>
  <c r="AF19"/>
  <c r="AH18"/>
  <c r="AG18"/>
  <c r="AF18"/>
  <c r="AH17"/>
  <c r="AG17"/>
  <c r="AF17"/>
  <c r="AH16"/>
  <c r="AG16"/>
  <c r="AF16"/>
  <c r="AH15"/>
  <c r="AG15"/>
  <c r="AF15"/>
  <c r="AH14"/>
  <c r="AG14"/>
  <c r="AF14"/>
  <c r="AH13"/>
  <c r="AG13"/>
  <c r="AF13"/>
  <c r="AH12"/>
  <c r="AG12"/>
  <c r="AF12"/>
  <c r="AH11"/>
  <c r="AG11"/>
  <c r="AF11"/>
  <c r="AH10"/>
  <c r="AG10"/>
  <c r="AF10"/>
  <c r="AH9"/>
  <c r="AG9"/>
  <c r="AF9"/>
  <c r="AH8"/>
  <c r="AG8"/>
  <c r="AF8"/>
  <c r="AH7"/>
  <c r="AG7"/>
  <c r="AF7"/>
  <c r="AH6"/>
  <c r="AG6"/>
  <c r="AF6"/>
  <c r="AE29"/>
  <c r="AE24"/>
  <c r="AE23"/>
  <c r="AE21"/>
  <c r="AE19"/>
  <c r="AE18"/>
  <c r="AE17"/>
  <c r="AE16"/>
  <c r="AE15"/>
  <c r="AE14"/>
  <c r="AE13"/>
  <c r="AE12"/>
  <c r="AE11"/>
  <c r="AE10"/>
  <c r="AE9"/>
  <c r="AE8"/>
  <c r="AE7"/>
  <c r="AE6"/>
  <c r="U23"/>
  <c r="U21"/>
  <c r="U19"/>
  <c r="U16"/>
  <c r="U15"/>
  <c r="U14"/>
  <c r="U13"/>
  <c r="U12"/>
  <c r="U11"/>
  <c r="U10"/>
  <c r="U9"/>
  <c r="U8"/>
  <c r="U7"/>
  <c r="U6"/>
  <c r="AV5"/>
  <c r="AU5"/>
  <c r="AO5"/>
  <c r="AP5" s="1"/>
  <c r="AS5" s="1"/>
  <c r="AL5"/>
  <c r="AJ5"/>
  <c r="AI5"/>
  <c r="AC5"/>
  <c r="AD5" s="1"/>
  <c r="AH5" s="1"/>
  <c r="Z5"/>
  <c r="U5"/>
  <c r="AV4"/>
  <c r="AU4"/>
  <c r="AO4"/>
  <c r="AP4" s="1"/>
  <c r="AL4"/>
  <c r="AJ4"/>
  <c r="AI4"/>
  <c r="AC4"/>
  <c r="AD4" s="1"/>
  <c r="AV3"/>
  <c r="AJ3"/>
  <c r="AU3"/>
  <c r="AI3"/>
  <c r="AL3"/>
  <c r="Z3"/>
  <c r="AO3"/>
  <c r="AP3" s="1"/>
  <c r="AS3" s="1"/>
  <c r="Z4"/>
  <c r="Q4"/>
  <c r="Q3"/>
  <c r="AC3"/>
  <c r="AD3" s="1"/>
  <c r="AE3" s="1"/>
  <c r="U4"/>
  <c r="U3"/>
  <c r="AE5" l="1"/>
  <c r="AG5"/>
  <c r="AF5"/>
  <c r="AQ5" s="1"/>
  <c r="AR5"/>
  <c r="AT5"/>
  <c r="AH4"/>
  <c r="AF4"/>
  <c r="AG4"/>
  <c r="AE4"/>
  <c r="AS4"/>
  <c r="AQ4"/>
  <c r="AT4"/>
  <c r="AR4"/>
  <c r="AR3"/>
  <c r="AT3"/>
  <c r="AF3"/>
  <c r="AQ3" s="1"/>
  <c r="AH3"/>
  <c r="AG3"/>
</calcChain>
</file>

<file path=xl/comments1.xml><?xml version="1.0" encoding="utf-8"?>
<comments xmlns="http://schemas.openxmlformats.org/spreadsheetml/2006/main">
  <authors>
    <author>Claude Simon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Plus Mezzanine
</t>
        </r>
      </text>
    </comment>
  </commentList>
</comments>
</file>

<file path=xl/sharedStrings.xml><?xml version="1.0" encoding="utf-8"?>
<sst xmlns="http://schemas.openxmlformats.org/spreadsheetml/2006/main" count="253" uniqueCount="190">
  <si>
    <t>CLAUDE'S BUILDING ANALYZER</t>
  </si>
  <si>
    <t>Building Type</t>
  </si>
  <si>
    <t>No Floors</t>
  </si>
  <si>
    <t>Footprint</t>
  </si>
  <si>
    <t>GSF</t>
  </si>
  <si>
    <t>GSF/Floor</t>
  </si>
  <si>
    <t>Price/GSF</t>
  </si>
  <si>
    <t>Elevator</t>
  </si>
  <si>
    <t>Asking</t>
  </si>
  <si>
    <t>Landmark</t>
  </si>
  <si>
    <t>46 Walker St</t>
  </si>
  <si>
    <t>Res</t>
  </si>
  <si>
    <t>25x100</t>
  </si>
  <si>
    <t>Yes</t>
  </si>
  <si>
    <t>Net</t>
  </si>
  <si>
    <t>Lot</t>
  </si>
  <si>
    <t>25x93</t>
  </si>
  <si>
    <t>Theatre</t>
  </si>
  <si>
    <t>Retail Use</t>
  </si>
  <si>
    <t>Taxes</t>
  </si>
  <si>
    <t>Comment</t>
  </si>
  <si>
    <t>1 FM, 3 RS</t>
  </si>
  <si>
    <t>44 W55th</t>
  </si>
  <si>
    <t>Com</t>
  </si>
  <si>
    <t>10xPrice</t>
  </si>
  <si>
    <t>20x80</t>
  </si>
  <si>
    <t>20x100</t>
  </si>
  <si>
    <t>FAR</t>
  </si>
  <si>
    <t>No</t>
  </si>
  <si>
    <t>Nail Salon</t>
  </si>
  <si>
    <t>2 1/2 Floors Vacant, Lease expiring on 2 more in 2012</t>
  </si>
  <si>
    <t>Gross Income</t>
  </si>
  <si>
    <t>Gross/BSF</t>
  </si>
  <si>
    <t>Other</t>
  </si>
  <si>
    <t>Total</t>
  </si>
  <si>
    <t>Address</t>
  </si>
  <si>
    <t>On Asking</t>
  </si>
  <si>
    <t>155W46th</t>
  </si>
  <si>
    <t>15/10</t>
  </si>
  <si>
    <t>20x100,20x90</t>
  </si>
  <si>
    <t>Tapas Rest</t>
  </si>
  <si>
    <t>352W55th St</t>
  </si>
  <si>
    <t>111W17th St</t>
  </si>
  <si>
    <t>308E30thSt</t>
  </si>
  <si>
    <t>296 Fifth Ave</t>
  </si>
  <si>
    <t>17W24th St.</t>
  </si>
  <si>
    <t>29W26th St.</t>
  </si>
  <si>
    <t>155 Bleecker St</t>
  </si>
  <si>
    <t>2 West 16th St.</t>
  </si>
  <si>
    <t>Broker</t>
  </si>
  <si>
    <t>Sinvin</t>
  </si>
  <si>
    <t>229 Lexington Ave</t>
  </si>
  <si>
    <t>Midtown Commercial Real Estate</t>
  </si>
  <si>
    <t>Res "Frat House"</t>
  </si>
  <si>
    <t>112 East 35th</t>
  </si>
  <si>
    <t>Marie Towers</t>
  </si>
  <si>
    <t>Res Townhouse</t>
  </si>
  <si>
    <t>2 residential units</t>
  </si>
  <si>
    <t>Block/Lot</t>
  </si>
  <si>
    <t>891/78</t>
  </si>
  <si>
    <t>210 East 35th</t>
  </si>
  <si>
    <t>16.8x98.9,16.8x70</t>
  </si>
  <si>
    <t>None</t>
  </si>
  <si>
    <t>188 Duane Street</t>
  </si>
  <si>
    <t>Massey Knakal</t>
  </si>
  <si>
    <t>31 West 26th St</t>
  </si>
  <si>
    <t>Massey Knakal (Craig)</t>
  </si>
  <si>
    <t>IMD</t>
  </si>
  <si>
    <t>As of</t>
  </si>
  <si>
    <t>14 west 31</t>
  </si>
  <si>
    <t>Mixed Use</t>
  </si>
  <si>
    <t>1FM 3 RS, 1 Vacant, 1 Retail</t>
  </si>
  <si>
    <t>Roger Hart (516) 978-2300 Loopnet</t>
  </si>
  <si>
    <t>11 east 30th</t>
  </si>
  <si>
    <t>MultiFamily</t>
  </si>
  <si>
    <t>Loopnet</t>
  </si>
  <si>
    <t>7FM, 1 Rent Control Retail (Persian Grill) till 2014</t>
  </si>
  <si>
    <t>107 East 28th street</t>
  </si>
  <si>
    <t>4 FM</t>
  </si>
  <si>
    <t>110 East 31st</t>
  </si>
  <si>
    <t>20 east 30th</t>
  </si>
  <si>
    <t>Loopnet Distressed</t>
  </si>
  <si>
    <t>Commercial</t>
  </si>
  <si>
    <t>Restaurant</t>
  </si>
  <si>
    <t>C5-2</t>
  </si>
  <si>
    <t>Loopnet-Ramin Zakarya 516-498-2378</t>
  </si>
  <si>
    <t>21'42"x85</t>
  </si>
  <si>
    <t>Air Rights</t>
  </si>
  <si>
    <t>160 Madison</t>
  </si>
  <si>
    <t>24.58x95</t>
  </si>
  <si>
    <t>Available</t>
  </si>
  <si>
    <t>YEs</t>
  </si>
  <si>
    <t>24.58x90</t>
  </si>
  <si>
    <t>16-18 east 30th</t>
  </si>
  <si>
    <t xml:space="preserve">Loopnet  John Ciraulo(212) 696-2500 </t>
  </si>
  <si>
    <t>Last Transfer Amount</t>
  </si>
  <si>
    <t>Last Transfer Date</t>
  </si>
  <si>
    <t>11/20/20070</t>
  </si>
  <si>
    <t>MTM Commercial Tenants</t>
  </si>
  <si>
    <t>859/75</t>
  </si>
  <si>
    <t>37.5x98.75</t>
  </si>
  <si>
    <t>828/15</t>
  </si>
  <si>
    <t>33 west 26th</t>
  </si>
  <si>
    <t>Commercial L8</t>
  </si>
  <si>
    <t>828/14</t>
  </si>
  <si>
    <t>35 west 26th</t>
  </si>
  <si>
    <t>Loft Law</t>
  </si>
  <si>
    <t>Wholesale Sportswear</t>
  </si>
  <si>
    <t>Condominium</t>
  </si>
  <si>
    <t>Commercial New Construction</t>
  </si>
  <si>
    <t>14 east 30th</t>
  </si>
  <si>
    <t>Parking Garage</t>
  </si>
  <si>
    <t>72.5x98.75</t>
  </si>
  <si>
    <t>Vacant Lot</t>
  </si>
  <si>
    <t>13 East</t>
  </si>
  <si>
    <t>Condos</t>
  </si>
  <si>
    <t>793/29</t>
  </si>
  <si>
    <t>16East18th</t>
  </si>
  <si>
    <t>111e29THST</t>
  </si>
  <si>
    <t>113e29THST</t>
  </si>
  <si>
    <t>C4-5a</t>
  </si>
  <si>
    <t>885/11</t>
  </si>
  <si>
    <t>885/12</t>
  </si>
  <si>
    <t>109E29th st</t>
  </si>
  <si>
    <t>Loopnet Same owner as 113</t>
  </si>
  <si>
    <t>Loopnet Same owner as 111</t>
  </si>
  <si>
    <t>25x98</t>
  </si>
  <si>
    <t>149 W27th</t>
  </si>
  <si>
    <t>4 stories only</t>
  </si>
  <si>
    <t>246 E 53rd</t>
  </si>
  <si>
    <t>Sinvin/Roxanne</t>
  </si>
  <si>
    <t>256 5th Avenue</t>
  </si>
  <si>
    <t>William Radmin/Loopnet/Friedman Realty</t>
  </si>
  <si>
    <t>304 e 30th</t>
  </si>
  <si>
    <t>136 Beekman</t>
  </si>
  <si>
    <t>Massey/Nick Petkoff</t>
  </si>
  <si>
    <t>352 E 55th</t>
  </si>
  <si>
    <t>29W84th</t>
  </si>
  <si>
    <t>8mil</t>
  </si>
  <si>
    <t>130e35th</t>
  </si>
  <si>
    <t>GieFaan/Joe Lipton</t>
  </si>
  <si>
    <t>No Closing</t>
  </si>
  <si>
    <t>Sold 8.38m</t>
  </si>
  <si>
    <t>Sold 5/14/12 6.152m</t>
  </si>
  <si>
    <t>Sold 6.85m 5/29/12</t>
  </si>
  <si>
    <t>On Market</t>
  </si>
  <si>
    <t>538 E89th</t>
  </si>
  <si>
    <t>Joe Koicem/Marcus Millichap</t>
  </si>
  <si>
    <t>Condo?</t>
  </si>
  <si>
    <t>13 mill-Sold for 8m 6/12/2012</t>
  </si>
  <si>
    <t>353 Greenwich St</t>
  </si>
  <si>
    <t>Nick Petkoff/Massey</t>
  </si>
  <si>
    <t>9 East 30th</t>
  </si>
  <si>
    <t>Brawer</t>
  </si>
  <si>
    <t>Rent</t>
  </si>
  <si>
    <t>Coop</t>
  </si>
  <si>
    <t>JMS HE</t>
  </si>
  <si>
    <t>CS HE</t>
  </si>
  <si>
    <t>Citi</t>
  </si>
  <si>
    <t>TD</t>
  </si>
  <si>
    <t>160 citi</t>
  </si>
  <si>
    <t>MS PWM</t>
  </si>
  <si>
    <t>Schwaab</t>
  </si>
  <si>
    <t>IRS</t>
  </si>
  <si>
    <t>Allan</t>
  </si>
  <si>
    <t>Darryl</t>
  </si>
  <si>
    <t>285 West 12th</t>
  </si>
  <si>
    <t>Restaurant Litigation</t>
  </si>
  <si>
    <t>Lots of Rent Stabilized.</t>
  </si>
  <si>
    <t>7.7m sold 11/1/2012</t>
  </si>
  <si>
    <t>SOLD 7.25m</t>
  </si>
  <si>
    <t>Sold 5/1/2012 468,000??????</t>
  </si>
  <si>
    <t>307 west 71st</t>
  </si>
  <si>
    <t>Brown Harris Stevens Wolf Jakubowski</t>
  </si>
  <si>
    <t>311 west 71st st</t>
  </si>
  <si>
    <t>313 west 71st st</t>
  </si>
  <si>
    <t>No closing</t>
  </si>
  <si>
    <t>174 Duane Street</t>
  </si>
  <si>
    <t>334 west 88th street</t>
  </si>
  <si>
    <t>Sold 1/3/2013. Document amount=0</t>
  </si>
  <si>
    <t>4 west 28th street</t>
  </si>
  <si>
    <t>242 fifth avenue</t>
  </si>
  <si>
    <t>Sold 10.275.  Asked 10.75</t>
  </si>
  <si>
    <t>253 Church Street</t>
  </si>
  <si>
    <t>6/19/12 Deed acris shows 509,000!</t>
  </si>
  <si>
    <t>bid 5.85 but he said go in with 5.650.  No word, 1 full week. Another broker got involved.  Price now 6.195m.  No closing as of 1/25/13. 7/21/2013. Sold at 6.115</t>
  </si>
  <si>
    <t>Sold 5.6m</t>
  </si>
  <si>
    <t>Sold 2.1Million 7/23/2013</t>
  </si>
  <si>
    <t>Ask 6mil no closing yet 9/9/13 sold for 7million</t>
  </si>
  <si>
    <t>No Closing-New Mortgage 9/20/2012 1.8m. Sold 12/2012 5.75m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</si>
</sst>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5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5" fontId="0" fillId="0" borderId="0" xfId="0" applyNumberFormat="1"/>
    <xf numFmtId="1" fontId="0" fillId="0" borderId="0" xfId="0" applyNumberFormat="1"/>
    <xf numFmtId="0" fontId="3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4" borderId="0" xfId="0" applyFont="1" applyFill="1"/>
    <xf numFmtId="164" fontId="3" fillId="4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9" fontId="3" fillId="3" borderId="0" xfId="0" applyNumberFormat="1" applyFont="1" applyFill="1"/>
    <xf numFmtId="165" fontId="0" fillId="3" borderId="0" xfId="0" applyNumberFormat="1" applyFill="1"/>
    <xf numFmtId="3" fontId="0" fillId="3" borderId="0" xfId="0" applyNumberFormat="1" applyFill="1"/>
    <xf numFmtId="0" fontId="0" fillId="4" borderId="0" xfId="0" applyFill="1"/>
    <xf numFmtId="9" fontId="3" fillId="4" borderId="0" xfId="0" applyNumberFormat="1" applyFont="1" applyFill="1"/>
    <xf numFmtId="165" fontId="0" fillId="4" borderId="0" xfId="0" applyNumberFormat="1" applyFill="1"/>
    <xf numFmtId="164" fontId="0" fillId="4" borderId="0" xfId="0" applyNumberFormat="1" applyFill="1"/>
    <xf numFmtId="3" fontId="0" fillId="4" borderId="0" xfId="0" applyNumberFormat="1" applyFill="1"/>
    <xf numFmtId="165" fontId="3" fillId="2" borderId="0" xfId="0" applyNumberFormat="1" applyFont="1" applyFill="1"/>
    <xf numFmtId="12" fontId="0" fillId="0" borderId="0" xfId="0" applyNumberFormat="1"/>
    <xf numFmtId="0" fontId="4" fillId="5" borderId="0" xfId="0" applyFont="1" applyFill="1"/>
    <xf numFmtId="165" fontId="4" fillId="5" borderId="0" xfId="0" applyNumberFormat="1" applyFont="1" applyFill="1"/>
    <xf numFmtId="14" fontId="0" fillId="0" borderId="0" xfId="0" applyNumberFormat="1"/>
    <xf numFmtId="14" fontId="4" fillId="5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8"/>
  <sheetViews>
    <sheetView tabSelected="1" workbookViewId="0">
      <pane ySplit="2" topLeftCell="A61" activePane="bottomLeft" state="frozen"/>
      <selection pane="bottomLeft" activeCell="B83" sqref="B83"/>
    </sheetView>
  </sheetViews>
  <sheetFormatPr defaultRowHeight="15"/>
  <cols>
    <col min="2" max="2" width="13.140625" customWidth="1"/>
    <col min="3" max="3" width="35.85546875" customWidth="1"/>
    <col min="4" max="4" width="12.5703125" customWidth="1"/>
    <col min="5" max="5" width="17" customWidth="1"/>
    <col min="6" max="6" width="33.5703125" customWidth="1"/>
    <col min="7" max="7" width="27.42578125" customWidth="1"/>
    <col min="9" max="9" width="48.42578125" customWidth="1"/>
    <col min="10" max="13" width="10.140625" customWidth="1"/>
    <col min="14" max="14" width="19.42578125" customWidth="1"/>
    <col min="15" max="15" width="12.5703125" customWidth="1"/>
    <col min="17" max="17" width="10.7109375" customWidth="1"/>
    <col min="18" max="18" width="18.7109375" customWidth="1"/>
    <col min="19" max="19" width="20.5703125" style="1" customWidth="1"/>
    <col min="20" max="20" width="11.140625" style="1" bestFit="1" customWidth="1"/>
    <col min="21" max="21" width="10.5703125" customWidth="1"/>
    <col min="23" max="23" width="10.5703125" customWidth="1"/>
    <col min="24" max="24" width="22" customWidth="1"/>
    <col min="25" max="25" width="15.140625" style="8" customWidth="1"/>
    <col min="26" max="28" width="14.85546875" style="8" customWidth="1"/>
    <col min="29" max="29" width="13.42578125" style="8" customWidth="1"/>
    <col min="30" max="30" width="9.140625" style="8"/>
    <col min="31" max="31" width="13.140625" style="9" customWidth="1"/>
    <col min="32" max="35" width="9.140625" style="8"/>
    <col min="36" max="36" width="10.140625" style="8" bestFit="1" customWidth="1"/>
    <col min="37" max="37" width="9.140625" style="13"/>
    <col min="38" max="38" width="13" style="13" customWidth="1"/>
    <col min="39" max="42" width="9.140625" style="13"/>
    <col min="43" max="43" width="11" style="13" customWidth="1"/>
    <col min="44" max="47" width="9.140625" style="13"/>
    <col min="48" max="48" width="11.140625" style="13" customWidth="1"/>
  </cols>
  <sheetData>
    <row r="1" spans="1:48">
      <c r="A1" t="s">
        <v>0</v>
      </c>
      <c r="E1" t="s">
        <v>0</v>
      </c>
    </row>
    <row r="2" spans="1:48" s="3" customFormat="1">
      <c r="A2" s="3" t="s">
        <v>90</v>
      </c>
      <c r="B2" s="3" t="s">
        <v>68</v>
      </c>
      <c r="D2" s="3" t="s">
        <v>145</v>
      </c>
      <c r="E2" s="3" t="s">
        <v>35</v>
      </c>
      <c r="F2" s="3" t="s">
        <v>49</v>
      </c>
      <c r="G2" s="3" t="s">
        <v>1</v>
      </c>
      <c r="H2" s="3" t="s">
        <v>2</v>
      </c>
      <c r="I2" s="3" t="s">
        <v>20</v>
      </c>
      <c r="J2" s="3" t="s">
        <v>58</v>
      </c>
      <c r="L2" s="3" t="s">
        <v>87</v>
      </c>
      <c r="M2" s="3" t="s">
        <v>27</v>
      </c>
      <c r="N2" s="3" t="s">
        <v>15</v>
      </c>
      <c r="O2" s="3" t="s">
        <v>3</v>
      </c>
      <c r="P2" s="3" t="s">
        <v>4</v>
      </c>
      <c r="Q2" s="3" t="s">
        <v>5</v>
      </c>
      <c r="R2" s="3" t="s">
        <v>96</v>
      </c>
      <c r="S2" s="18" t="s">
        <v>95</v>
      </c>
      <c r="T2" s="18" t="s">
        <v>8</v>
      </c>
      <c r="U2" s="3" t="s">
        <v>6</v>
      </c>
      <c r="V2" s="3" t="s">
        <v>7</v>
      </c>
      <c r="W2" s="3" t="s">
        <v>9</v>
      </c>
      <c r="X2" s="3" t="s">
        <v>18</v>
      </c>
      <c r="Y2" s="4" t="s">
        <v>31</v>
      </c>
      <c r="Z2" s="4" t="s">
        <v>32</v>
      </c>
      <c r="AA2" s="4" t="s">
        <v>19</v>
      </c>
      <c r="AB2" s="4" t="s">
        <v>33</v>
      </c>
      <c r="AC2" s="4" t="s">
        <v>34</v>
      </c>
      <c r="AD2" s="4" t="s">
        <v>14</v>
      </c>
      <c r="AE2" s="5" t="s">
        <v>36</v>
      </c>
      <c r="AF2" s="10">
        <v>0.04</v>
      </c>
      <c r="AG2" s="10">
        <v>0.05</v>
      </c>
      <c r="AH2" s="10">
        <v>0.06</v>
      </c>
      <c r="AI2" s="4" t="s">
        <v>8</v>
      </c>
      <c r="AJ2" s="4" t="s">
        <v>24</v>
      </c>
      <c r="AK2" s="6" t="s">
        <v>31</v>
      </c>
      <c r="AL2" s="6" t="s">
        <v>32</v>
      </c>
      <c r="AM2" s="6" t="s">
        <v>19</v>
      </c>
      <c r="AN2" s="6" t="s">
        <v>33</v>
      </c>
      <c r="AO2" s="6" t="s">
        <v>34</v>
      </c>
      <c r="AP2" s="6" t="s">
        <v>14</v>
      </c>
      <c r="AQ2" s="7" t="s">
        <v>36</v>
      </c>
      <c r="AR2" s="14">
        <v>0.04</v>
      </c>
      <c r="AS2" s="14">
        <v>0.05</v>
      </c>
      <c r="AT2" s="14">
        <v>0.06</v>
      </c>
      <c r="AU2" s="6" t="s">
        <v>8</v>
      </c>
      <c r="AV2" s="6" t="s">
        <v>24</v>
      </c>
    </row>
    <row r="3" spans="1:48">
      <c r="A3" t="s">
        <v>13</v>
      </c>
      <c r="B3" s="22">
        <v>41299</v>
      </c>
      <c r="C3" t="s">
        <v>176</v>
      </c>
      <c r="E3" t="s">
        <v>10</v>
      </c>
      <c r="G3" t="s">
        <v>11</v>
      </c>
      <c r="H3">
        <v>5</v>
      </c>
      <c r="I3" t="s">
        <v>21</v>
      </c>
      <c r="N3" t="s">
        <v>12</v>
      </c>
      <c r="O3" t="s">
        <v>16</v>
      </c>
      <c r="P3">
        <v>10850</v>
      </c>
      <c r="Q3" s="2">
        <f>+P3/H3</f>
        <v>2170</v>
      </c>
      <c r="R3" s="2"/>
      <c r="T3" s="1">
        <v>6250000</v>
      </c>
      <c r="U3" s="1">
        <f t="shared" ref="U3:U18" si="0">+T3/P3</f>
        <v>576.036866359447</v>
      </c>
      <c r="V3" t="s">
        <v>13</v>
      </c>
      <c r="W3" t="s">
        <v>13</v>
      </c>
      <c r="X3" t="s">
        <v>17</v>
      </c>
      <c r="Y3" s="11">
        <v>183000</v>
      </c>
      <c r="Z3" s="11">
        <f>+Y3/$P3</f>
        <v>16.866359447004609</v>
      </c>
      <c r="AA3" s="11">
        <v>34000</v>
      </c>
      <c r="AB3" s="11">
        <v>32000</v>
      </c>
      <c r="AC3" s="11">
        <f>+AB3+AA3</f>
        <v>66000</v>
      </c>
      <c r="AD3" s="11">
        <f>+Y3-AC3</f>
        <v>117000</v>
      </c>
      <c r="AE3" s="9">
        <f>+AD3/T3</f>
        <v>1.8720000000000001E-2</v>
      </c>
      <c r="AF3" s="8">
        <f>+AD3/$AF$2</f>
        <v>2925000</v>
      </c>
      <c r="AG3" s="8">
        <f>+AD3/$AG$2</f>
        <v>2340000</v>
      </c>
      <c r="AH3" s="8">
        <f>+AD3/$AH$2</f>
        <v>1950000</v>
      </c>
      <c r="AI3" s="12">
        <f>+$T3/Y3</f>
        <v>34.153005464480877</v>
      </c>
      <c r="AJ3" s="11">
        <f>+Y3*10</f>
        <v>1830000</v>
      </c>
      <c r="AK3" s="15">
        <v>461000</v>
      </c>
      <c r="AL3" s="15">
        <f>+AK3/$P3</f>
        <v>42.488479262672811</v>
      </c>
      <c r="AM3" s="15">
        <v>34000</v>
      </c>
      <c r="AN3" s="15">
        <v>32000</v>
      </c>
      <c r="AO3" s="15">
        <f>+AN3+AM3</f>
        <v>66000</v>
      </c>
      <c r="AP3" s="15">
        <f>+AK3-AO3</f>
        <v>395000</v>
      </c>
      <c r="AQ3" s="16">
        <f>+AP3/AF3</f>
        <v>0.13504273504273503</v>
      </c>
      <c r="AR3" s="13">
        <f>+AP3/$AF$2</f>
        <v>9875000</v>
      </c>
      <c r="AS3" s="13">
        <f>+AP3/$AG$2</f>
        <v>7900000</v>
      </c>
      <c r="AT3" s="13">
        <f>+AP3/$AH$2</f>
        <v>6583333.333333334</v>
      </c>
      <c r="AU3" s="17">
        <f>+$T3/AK3</f>
        <v>13.557483731019524</v>
      </c>
      <c r="AV3" s="15">
        <f>+AK3*10</f>
        <v>4610000</v>
      </c>
    </row>
    <row r="4" spans="1:48">
      <c r="A4" t="s">
        <v>13</v>
      </c>
      <c r="B4" s="22">
        <v>41299</v>
      </c>
      <c r="C4" t="s">
        <v>176</v>
      </c>
      <c r="E4" t="s">
        <v>22</v>
      </c>
      <c r="G4" t="s">
        <v>23</v>
      </c>
      <c r="H4">
        <v>5</v>
      </c>
      <c r="I4" t="s">
        <v>30</v>
      </c>
      <c r="M4">
        <v>8</v>
      </c>
      <c r="N4" t="s">
        <v>26</v>
      </c>
      <c r="O4" t="s">
        <v>25</v>
      </c>
      <c r="P4">
        <v>8557</v>
      </c>
      <c r="Q4" s="2">
        <f>+P4/H4</f>
        <v>1711.4</v>
      </c>
      <c r="R4" s="2"/>
      <c r="T4" s="1">
        <v>8000000</v>
      </c>
      <c r="U4" s="1">
        <f t="shared" si="0"/>
        <v>934.90709360757273</v>
      </c>
      <c r="V4" t="s">
        <v>13</v>
      </c>
      <c r="W4" t="s">
        <v>28</v>
      </c>
      <c r="X4" t="s">
        <v>29</v>
      </c>
      <c r="Y4" s="11">
        <v>301020</v>
      </c>
      <c r="Z4" s="11">
        <f>+Y4/P4</f>
        <v>35.178216664718946</v>
      </c>
      <c r="AA4" s="11">
        <v>107000</v>
      </c>
      <c r="AB4" s="11">
        <v>56000</v>
      </c>
      <c r="AC4" s="11">
        <f>+AB4+AA4</f>
        <v>163000</v>
      </c>
      <c r="AD4" s="11">
        <f>+Y4-AC4</f>
        <v>138020</v>
      </c>
      <c r="AE4" s="9">
        <f>+AD4/T4</f>
        <v>1.72525E-2</v>
      </c>
      <c r="AF4" s="8">
        <f>+AD4/$AF$2</f>
        <v>3450500</v>
      </c>
      <c r="AG4" s="8">
        <f>+AD4/$AG$2</f>
        <v>2760400</v>
      </c>
      <c r="AH4" s="8">
        <f>+AD4/$AH$2</f>
        <v>2300333.3333333335</v>
      </c>
      <c r="AI4" s="12">
        <f>+$T4/Y4</f>
        <v>26.576307222111488</v>
      </c>
      <c r="AJ4" s="11">
        <f>+Y4*10</f>
        <v>3010200</v>
      </c>
      <c r="AK4" s="15">
        <v>525000</v>
      </c>
      <c r="AL4" s="15">
        <f>+AK4/$P4</f>
        <v>61.353278017996963</v>
      </c>
      <c r="AM4" s="15">
        <v>34000</v>
      </c>
      <c r="AN4" s="15">
        <v>32000</v>
      </c>
      <c r="AO4" s="15">
        <f>+AN4+AM4</f>
        <v>66000</v>
      </c>
      <c r="AP4" s="15">
        <f>+AK4-AO4</f>
        <v>459000</v>
      </c>
      <c r="AQ4" s="16">
        <f>+AP4/AF4</f>
        <v>0.13302419939139254</v>
      </c>
      <c r="AR4" s="13">
        <f>+AP4/$AF$2</f>
        <v>11475000</v>
      </c>
      <c r="AS4" s="13">
        <f>+AP4/$AG$2</f>
        <v>9180000</v>
      </c>
      <c r="AT4" s="13">
        <f>+AP4/$AH$2</f>
        <v>7650000</v>
      </c>
      <c r="AU4" s="17">
        <f>+$T4/AK4</f>
        <v>15.238095238095237</v>
      </c>
      <c r="AV4" s="15">
        <f>+AK4*10</f>
        <v>5250000</v>
      </c>
    </row>
    <row r="5" spans="1:48">
      <c r="A5" t="s">
        <v>28</v>
      </c>
      <c r="B5" s="22">
        <v>41071</v>
      </c>
      <c r="C5" t="s">
        <v>142</v>
      </c>
      <c r="E5" t="s">
        <v>37</v>
      </c>
      <c r="G5" t="s">
        <v>23</v>
      </c>
      <c r="H5">
        <v>7</v>
      </c>
      <c r="M5" t="s">
        <v>38</v>
      </c>
      <c r="N5" t="s">
        <v>26</v>
      </c>
      <c r="O5" t="s">
        <v>39</v>
      </c>
      <c r="P5">
        <v>12859</v>
      </c>
      <c r="T5" s="1">
        <v>8200000</v>
      </c>
      <c r="U5" s="1">
        <f t="shared" si="0"/>
        <v>637.68566762578735</v>
      </c>
      <c r="V5" t="s">
        <v>13</v>
      </c>
      <c r="W5" t="s">
        <v>28</v>
      </c>
      <c r="X5" t="s">
        <v>40</v>
      </c>
      <c r="Y5" s="11">
        <v>461220</v>
      </c>
      <c r="Z5" s="11">
        <f>+Y5/P5</f>
        <v>35.867485807605568</v>
      </c>
      <c r="AA5" s="11">
        <v>78869</v>
      </c>
      <c r="AB5" s="11">
        <v>114500</v>
      </c>
      <c r="AC5" s="11">
        <f>+AB5+AA5</f>
        <v>193369</v>
      </c>
      <c r="AD5" s="11">
        <f>+Y5-AC5</f>
        <v>267851</v>
      </c>
      <c r="AE5" s="9">
        <f>+AD5/T5</f>
        <v>3.2664756097560976E-2</v>
      </c>
      <c r="AF5" s="8">
        <f>+AD5/$AF$2</f>
        <v>6696275</v>
      </c>
      <c r="AG5" s="8">
        <f>+AD5/$AG$2</f>
        <v>5357020</v>
      </c>
      <c r="AH5" s="8">
        <f>+AD5/$AH$2</f>
        <v>4464183.333333334</v>
      </c>
      <c r="AI5" s="12">
        <f>+$T5/Y5</f>
        <v>17.778934131217206</v>
      </c>
      <c r="AJ5" s="11">
        <f>+Y5*10</f>
        <v>4612200</v>
      </c>
      <c r="AK5" s="15">
        <v>505392</v>
      </c>
      <c r="AL5" s="15">
        <f>+AK5/$P5</f>
        <v>39.302589625942922</v>
      </c>
      <c r="AM5" s="15">
        <v>34000</v>
      </c>
      <c r="AN5" s="15">
        <v>32000</v>
      </c>
      <c r="AO5" s="15">
        <f>+AN5+AM5</f>
        <v>66000</v>
      </c>
      <c r="AP5" s="15">
        <f>+AK5-AO5</f>
        <v>439392</v>
      </c>
      <c r="AQ5" s="16">
        <f>+AP5/AF5</f>
        <v>6.5617376825175197E-2</v>
      </c>
      <c r="AR5" s="13">
        <f>+AP5/$AF$2</f>
        <v>10984800</v>
      </c>
      <c r="AS5" s="13">
        <f>+AP5/$AG$2</f>
        <v>8787840</v>
      </c>
      <c r="AT5" s="13">
        <f>+AP5/$AH$2</f>
        <v>7323200</v>
      </c>
      <c r="AU5" s="17">
        <f>+$T5/AK5</f>
        <v>16.225029284199195</v>
      </c>
      <c r="AV5" s="15">
        <f>+AK5*10</f>
        <v>5053920</v>
      </c>
    </row>
    <row r="6" spans="1:48">
      <c r="B6" s="22">
        <v>41180</v>
      </c>
      <c r="C6" t="s">
        <v>141</v>
      </c>
      <c r="E6" t="s">
        <v>41</v>
      </c>
      <c r="U6" s="1" t="e">
        <f t="shared" si="0"/>
        <v>#DIV/0!</v>
      </c>
      <c r="AE6" s="9" t="e">
        <f t="shared" ref="AE6:AE24" si="1">+AD6/T6</f>
        <v>#DIV/0!</v>
      </c>
      <c r="AF6" s="8">
        <f t="shared" ref="AF6:AF24" si="2">+AD6/$AF$2</f>
        <v>0</v>
      </c>
      <c r="AG6" s="8">
        <f t="shared" ref="AG6:AG24" si="3">+AD6/$AG$2</f>
        <v>0</v>
      </c>
      <c r="AH6" s="8">
        <f t="shared" ref="AH6:AH24" si="4">+AD6/$AH$2</f>
        <v>0</v>
      </c>
      <c r="AI6" s="12" t="e">
        <f t="shared" ref="AI6:AI24" si="5">+$T6/Y6</f>
        <v>#DIV/0!</v>
      </c>
      <c r="AJ6" s="11">
        <f t="shared" ref="AJ6:AJ24" si="6">+Y6*10</f>
        <v>0</v>
      </c>
    </row>
    <row r="7" spans="1:48">
      <c r="A7" t="s">
        <v>13</v>
      </c>
      <c r="B7" s="22">
        <v>41214</v>
      </c>
      <c r="C7" t="s">
        <v>170</v>
      </c>
      <c r="E7" t="s">
        <v>42</v>
      </c>
      <c r="J7" t="s">
        <v>116</v>
      </c>
      <c r="U7" s="1" t="e">
        <f t="shared" si="0"/>
        <v>#DIV/0!</v>
      </c>
      <c r="AE7" s="9" t="e">
        <f t="shared" si="1"/>
        <v>#DIV/0!</v>
      </c>
      <c r="AF7" s="8">
        <f t="shared" si="2"/>
        <v>0</v>
      </c>
      <c r="AG7" s="8">
        <f t="shared" si="3"/>
        <v>0</v>
      </c>
      <c r="AH7" s="8">
        <f t="shared" si="4"/>
        <v>0</v>
      </c>
      <c r="AI7" s="12" t="e">
        <f t="shared" si="5"/>
        <v>#DIV/0!</v>
      </c>
      <c r="AJ7" s="11">
        <f t="shared" si="6"/>
        <v>0</v>
      </c>
    </row>
    <row r="8" spans="1:48">
      <c r="B8" s="22">
        <v>41530</v>
      </c>
      <c r="C8" t="s">
        <v>141</v>
      </c>
      <c r="E8" t="s">
        <v>43</v>
      </c>
      <c r="U8" s="1" t="e">
        <f t="shared" si="0"/>
        <v>#DIV/0!</v>
      </c>
      <c r="AE8" s="9" t="e">
        <f t="shared" si="1"/>
        <v>#DIV/0!</v>
      </c>
      <c r="AF8" s="8">
        <f t="shared" si="2"/>
        <v>0</v>
      </c>
      <c r="AG8" s="8">
        <f t="shared" si="3"/>
        <v>0</v>
      </c>
      <c r="AH8" s="8">
        <f t="shared" si="4"/>
        <v>0</v>
      </c>
      <c r="AI8" s="12" t="e">
        <f t="shared" si="5"/>
        <v>#DIV/0!</v>
      </c>
      <c r="AJ8" s="11">
        <f t="shared" si="6"/>
        <v>0</v>
      </c>
    </row>
    <row r="9" spans="1:48">
      <c r="B9" s="22">
        <v>41180</v>
      </c>
      <c r="C9" t="s">
        <v>141</v>
      </c>
      <c r="E9" t="s">
        <v>44</v>
      </c>
      <c r="T9" s="1">
        <v>6990000</v>
      </c>
      <c r="U9" s="1" t="e">
        <f t="shared" si="0"/>
        <v>#DIV/0!</v>
      </c>
      <c r="AE9" s="9">
        <f t="shared" si="1"/>
        <v>0</v>
      </c>
      <c r="AF9" s="8">
        <f t="shared" si="2"/>
        <v>0</v>
      </c>
      <c r="AG9" s="8">
        <f t="shared" si="3"/>
        <v>0</v>
      </c>
      <c r="AH9" s="8">
        <f t="shared" si="4"/>
        <v>0</v>
      </c>
      <c r="AI9" s="12" t="e">
        <f t="shared" si="5"/>
        <v>#DIV/0!</v>
      </c>
      <c r="AJ9" s="11">
        <f t="shared" si="6"/>
        <v>0</v>
      </c>
    </row>
    <row r="10" spans="1:48">
      <c r="B10" s="22">
        <v>41180</v>
      </c>
      <c r="C10" t="s">
        <v>141</v>
      </c>
      <c r="E10" t="s">
        <v>45</v>
      </c>
      <c r="U10" s="1" t="e">
        <f t="shared" si="0"/>
        <v>#DIV/0!</v>
      </c>
      <c r="AE10" s="9" t="e">
        <f t="shared" si="1"/>
        <v>#DIV/0!</v>
      </c>
      <c r="AF10" s="8">
        <f t="shared" si="2"/>
        <v>0</v>
      </c>
      <c r="AG10" s="8">
        <f t="shared" si="3"/>
        <v>0</v>
      </c>
      <c r="AH10" s="8">
        <f t="shared" si="4"/>
        <v>0</v>
      </c>
      <c r="AI10" s="12" t="e">
        <f t="shared" si="5"/>
        <v>#DIV/0!</v>
      </c>
      <c r="AJ10" s="11">
        <f t="shared" si="6"/>
        <v>0</v>
      </c>
    </row>
    <row r="11" spans="1:48" s="20" customFormat="1">
      <c r="B11" s="23">
        <v>41180</v>
      </c>
      <c r="C11" s="20" t="s">
        <v>143</v>
      </c>
      <c r="E11" s="20" t="s">
        <v>46</v>
      </c>
      <c r="F11" s="20" t="s">
        <v>66</v>
      </c>
      <c r="S11" s="21"/>
      <c r="T11" s="21"/>
      <c r="U11" s="21" t="e">
        <f t="shared" si="0"/>
        <v>#DIV/0!</v>
      </c>
      <c r="AE11" s="9" t="e">
        <f t="shared" si="1"/>
        <v>#DIV/0!</v>
      </c>
      <c r="AF11" s="8">
        <f t="shared" si="2"/>
        <v>0</v>
      </c>
      <c r="AG11" s="8">
        <f t="shared" si="3"/>
        <v>0</v>
      </c>
      <c r="AH11" s="8">
        <f t="shared" si="4"/>
        <v>0</v>
      </c>
      <c r="AI11" s="12" t="e">
        <f t="shared" si="5"/>
        <v>#DIV/0!</v>
      </c>
      <c r="AJ11" s="11">
        <f t="shared" si="6"/>
        <v>0</v>
      </c>
    </row>
    <row r="12" spans="1:48">
      <c r="B12" s="22">
        <v>41180</v>
      </c>
      <c r="C12" t="s">
        <v>144</v>
      </c>
      <c r="E12" t="s">
        <v>47</v>
      </c>
      <c r="T12" s="1">
        <v>9900000</v>
      </c>
      <c r="U12" s="1" t="e">
        <f t="shared" si="0"/>
        <v>#DIV/0!</v>
      </c>
      <c r="AE12" s="9">
        <f t="shared" si="1"/>
        <v>0</v>
      </c>
      <c r="AF12" s="8">
        <f t="shared" si="2"/>
        <v>0</v>
      </c>
      <c r="AG12" s="8">
        <f t="shared" si="3"/>
        <v>0</v>
      </c>
      <c r="AH12" s="8">
        <f t="shared" si="4"/>
        <v>0</v>
      </c>
      <c r="AI12" s="12" t="e">
        <f t="shared" si="5"/>
        <v>#DIV/0!</v>
      </c>
      <c r="AJ12" s="11">
        <f t="shared" si="6"/>
        <v>0</v>
      </c>
    </row>
    <row r="13" spans="1:48">
      <c r="B13" s="22">
        <v>41180</v>
      </c>
      <c r="C13" t="s">
        <v>141</v>
      </c>
      <c r="E13" t="s">
        <v>48</v>
      </c>
      <c r="F13" t="s">
        <v>50</v>
      </c>
      <c r="G13" t="s">
        <v>53</v>
      </c>
      <c r="T13" s="1">
        <v>8950000</v>
      </c>
      <c r="U13" s="1" t="e">
        <f t="shared" si="0"/>
        <v>#DIV/0!</v>
      </c>
      <c r="AE13" s="9">
        <f t="shared" si="1"/>
        <v>0</v>
      </c>
      <c r="AF13" s="8">
        <f t="shared" si="2"/>
        <v>0</v>
      </c>
      <c r="AG13" s="8">
        <f t="shared" si="3"/>
        <v>0</v>
      </c>
      <c r="AH13" s="8">
        <f t="shared" si="4"/>
        <v>0</v>
      </c>
      <c r="AI13" s="12" t="e">
        <f t="shared" si="5"/>
        <v>#DIV/0!</v>
      </c>
      <c r="AJ13" s="11">
        <f t="shared" si="6"/>
        <v>0</v>
      </c>
    </row>
    <row r="14" spans="1:48">
      <c r="B14" s="22">
        <v>41180</v>
      </c>
      <c r="C14" t="s">
        <v>141</v>
      </c>
      <c r="E14" t="s">
        <v>51</v>
      </c>
      <c r="F14" t="s">
        <v>52</v>
      </c>
      <c r="U14" s="1" t="e">
        <f t="shared" si="0"/>
        <v>#DIV/0!</v>
      </c>
      <c r="AE14" s="9" t="e">
        <f t="shared" si="1"/>
        <v>#DIV/0!</v>
      </c>
      <c r="AF14" s="8">
        <f t="shared" si="2"/>
        <v>0</v>
      </c>
      <c r="AG14" s="8">
        <f t="shared" si="3"/>
        <v>0</v>
      </c>
      <c r="AH14" s="8">
        <f t="shared" si="4"/>
        <v>0</v>
      </c>
      <c r="AI14" s="12" t="e">
        <f t="shared" si="5"/>
        <v>#DIV/0!</v>
      </c>
      <c r="AJ14" s="11">
        <f t="shared" si="6"/>
        <v>0</v>
      </c>
    </row>
    <row r="15" spans="1:48">
      <c r="B15" s="22">
        <v>41180</v>
      </c>
      <c r="C15" t="s">
        <v>141</v>
      </c>
      <c r="E15" t="s">
        <v>54</v>
      </c>
      <c r="F15" t="s">
        <v>55</v>
      </c>
      <c r="G15" t="s">
        <v>56</v>
      </c>
      <c r="H15" s="19">
        <v>5.5</v>
      </c>
      <c r="I15" t="s">
        <v>57</v>
      </c>
      <c r="J15" t="s">
        <v>59</v>
      </c>
      <c r="N15" t="s">
        <v>61</v>
      </c>
      <c r="P15">
        <v>7000</v>
      </c>
      <c r="T15" s="1">
        <v>5500000</v>
      </c>
      <c r="U15" s="1">
        <f t="shared" si="0"/>
        <v>785.71428571428567</v>
      </c>
      <c r="V15" t="s">
        <v>28</v>
      </c>
      <c r="AA15" s="8">
        <v>45000</v>
      </c>
      <c r="AE15" s="9">
        <f t="shared" si="1"/>
        <v>0</v>
      </c>
      <c r="AF15" s="8">
        <f t="shared" si="2"/>
        <v>0</v>
      </c>
      <c r="AG15" s="8">
        <f t="shared" si="3"/>
        <v>0</v>
      </c>
      <c r="AH15" s="8">
        <f t="shared" si="4"/>
        <v>0</v>
      </c>
      <c r="AI15" s="12" t="e">
        <f t="shared" si="5"/>
        <v>#DIV/0!</v>
      </c>
      <c r="AJ15" s="11">
        <f t="shared" si="6"/>
        <v>0</v>
      </c>
    </row>
    <row r="16" spans="1:48">
      <c r="B16" s="22">
        <v>41180</v>
      </c>
      <c r="C16" t="s">
        <v>141</v>
      </c>
      <c r="E16" t="s">
        <v>60</v>
      </c>
      <c r="F16" t="s">
        <v>55</v>
      </c>
      <c r="G16" t="s">
        <v>56</v>
      </c>
      <c r="P16">
        <v>5375</v>
      </c>
      <c r="T16" s="1">
        <v>4995000</v>
      </c>
      <c r="U16" s="1">
        <f t="shared" si="0"/>
        <v>929.30232558139539</v>
      </c>
      <c r="V16" t="s">
        <v>28</v>
      </c>
      <c r="X16" t="s">
        <v>62</v>
      </c>
      <c r="AE16" s="9">
        <f t="shared" si="1"/>
        <v>0</v>
      </c>
      <c r="AF16" s="8">
        <f t="shared" si="2"/>
        <v>0</v>
      </c>
      <c r="AG16" s="8">
        <f t="shared" si="3"/>
        <v>0</v>
      </c>
      <c r="AH16" s="8">
        <f t="shared" si="4"/>
        <v>0</v>
      </c>
      <c r="AI16" s="12" t="e">
        <f t="shared" si="5"/>
        <v>#DIV/0!</v>
      </c>
      <c r="AJ16" s="11">
        <f t="shared" si="6"/>
        <v>0</v>
      </c>
    </row>
    <row r="17" spans="1:36">
      <c r="A17" t="s">
        <v>91</v>
      </c>
      <c r="B17" s="22">
        <v>41180</v>
      </c>
      <c r="C17" t="s">
        <v>171</v>
      </c>
      <c r="E17" t="s">
        <v>63</v>
      </c>
      <c r="F17" t="s">
        <v>64</v>
      </c>
      <c r="G17" t="s">
        <v>67</v>
      </c>
      <c r="AE17" s="9" t="e">
        <f t="shared" si="1"/>
        <v>#DIV/0!</v>
      </c>
      <c r="AF17" s="8">
        <f t="shared" si="2"/>
        <v>0</v>
      </c>
      <c r="AG17" s="8">
        <f t="shared" si="3"/>
        <v>0</v>
      </c>
      <c r="AH17" s="8">
        <f t="shared" si="4"/>
        <v>0</v>
      </c>
      <c r="AI17" s="12" t="e">
        <f t="shared" si="5"/>
        <v>#DIV/0!</v>
      </c>
      <c r="AJ17" s="11">
        <f t="shared" si="6"/>
        <v>0</v>
      </c>
    </row>
    <row r="18" spans="1:36">
      <c r="A18" t="s">
        <v>13</v>
      </c>
      <c r="B18" s="22">
        <v>41287</v>
      </c>
      <c r="C18" t="s">
        <v>186</v>
      </c>
      <c r="E18" t="s">
        <v>65</v>
      </c>
      <c r="F18" t="s">
        <v>55</v>
      </c>
      <c r="G18" t="s">
        <v>82</v>
      </c>
      <c r="H18">
        <v>6</v>
      </c>
      <c r="J18" t="s">
        <v>101</v>
      </c>
      <c r="M18">
        <v>10</v>
      </c>
      <c r="N18" t="s">
        <v>126</v>
      </c>
      <c r="P18">
        <v>10095</v>
      </c>
      <c r="T18" s="1">
        <v>6300000</v>
      </c>
      <c r="U18" s="1">
        <f t="shared" si="0"/>
        <v>624.07132243684998</v>
      </c>
      <c r="W18" t="s">
        <v>13</v>
      </c>
      <c r="X18" t="s">
        <v>107</v>
      </c>
      <c r="AE18" s="9">
        <f t="shared" si="1"/>
        <v>0</v>
      </c>
      <c r="AF18" s="8">
        <f t="shared" si="2"/>
        <v>0</v>
      </c>
      <c r="AG18" s="8">
        <f t="shared" si="3"/>
        <v>0</v>
      </c>
      <c r="AH18" s="8">
        <f t="shared" si="4"/>
        <v>0</v>
      </c>
      <c r="AI18" s="12" t="e">
        <f t="shared" si="5"/>
        <v>#DIV/0!</v>
      </c>
      <c r="AJ18" s="11">
        <f t="shared" si="6"/>
        <v>0</v>
      </c>
    </row>
    <row r="19" spans="1:36">
      <c r="B19" s="22">
        <v>41180</v>
      </c>
      <c r="C19" t="s">
        <v>141</v>
      </c>
      <c r="E19" t="s">
        <v>69</v>
      </c>
      <c r="F19" t="s">
        <v>72</v>
      </c>
      <c r="G19" t="s">
        <v>70</v>
      </c>
      <c r="H19">
        <v>5</v>
      </c>
      <c r="I19" t="s">
        <v>71</v>
      </c>
      <c r="P19">
        <v>10000</v>
      </c>
      <c r="T19" s="1">
        <v>5000000</v>
      </c>
      <c r="U19" s="1">
        <f>+T19/P19</f>
        <v>500</v>
      </c>
      <c r="AE19" s="9">
        <f t="shared" si="1"/>
        <v>0</v>
      </c>
      <c r="AF19" s="8">
        <f t="shared" si="2"/>
        <v>0</v>
      </c>
      <c r="AG19" s="8">
        <f t="shared" si="3"/>
        <v>0</v>
      </c>
      <c r="AH19" s="8">
        <f t="shared" si="4"/>
        <v>0</v>
      </c>
      <c r="AI19" s="12" t="e">
        <f t="shared" si="5"/>
        <v>#DIV/0!</v>
      </c>
      <c r="AJ19" s="11">
        <f t="shared" si="6"/>
        <v>0</v>
      </c>
    </row>
    <row r="20" spans="1:36">
      <c r="B20" s="22"/>
      <c r="E20" t="s">
        <v>152</v>
      </c>
      <c r="G20" t="s">
        <v>113</v>
      </c>
      <c r="U20" s="1"/>
      <c r="AI20" s="12"/>
      <c r="AJ20" s="11"/>
    </row>
    <row r="21" spans="1:36">
      <c r="A21" t="s">
        <v>13</v>
      </c>
      <c r="B21" s="22">
        <v>41052</v>
      </c>
      <c r="C21" t="s">
        <v>138</v>
      </c>
      <c r="E21" t="s">
        <v>73</v>
      </c>
      <c r="F21" t="s">
        <v>85</v>
      </c>
      <c r="G21" t="s">
        <v>74</v>
      </c>
      <c r="H21">
        <v>6</v>
      </c>
      <c r="I21" t="s">
        <v>76</v>
      </c>
      <c r="K21" t="s">
        <v>84</v>
      </c>
      <c r="L21">
        <v>7140</v>
      </c>
      <c r="M21">
        <v>10</v>
      </c>
      <c r="N21" t="s">
        <v>86</v>
      </c>
      <c r="P21">
        <v>9807</v>
      </c>
      <c r="T21" s="1">
        <v>8550000</v>
      </c>
      <c r="U21" s="1">
        <f>+T21/P21</f>
        <v>871.82624655858058</v>
      </c>
      <c r="V21" t="s">
        <v>13</v>
      </c>
      <c r="X21" t="s">
        <v>83</v>
      </c>
      <c r="Y21" s="8">
        <v>527400</v>
      </c>
      <c r="AD21" s="8">
        <v>426000</v>
      </c>
      <c r="AE21" s="9">
        <f t="shared" si="1"/>
        <v>4.9824561403508771E-2</v>
      </c>
      <c r="AF21" s="8">
        <f t="shared" si="2"/>
        <v>10650000</v>
      </c>
      <c r="AG21" s="8">
        <f t="shared" si="3"/>
        <v>8520000</v>
      </c>
      <c r="AH21" s="8">
        <f t="shared" si="4"/>
        <v>7100000</v>
      </c>
      <c r="AI21" s="12">
        <f t="shared" si="5"/>
        <v>16.211604095563139</v>
      </c>
      <c r="AJ21" s="11">
        <f t="shared" si="6"/>
        <v>5274000</v>
      </c>
    </row>
    <row r="22" spans="1:36">
      <c r="B22" s="22"/>
      <c r="E22" t="s">
        <v>114</v>
      </c>
      <c r="G22" t="s">
        <v>115</v>
      </c>
      <c r="U22" s="1"/>
      <c r="AI22" s="12"/>
      <c r="AJ22" s="11"/>
    </row>
    <row r="23" spans="1:36">
      <c r="B23" s="22">
        <v>41061</v>
      </c>
      <c r="D23" s="22">
        <v>41061</v>
      </c>
      <c r="E23" t="s">
        <v>77</v>
      </c>
      <c r="F23" t="s">
        <v>75</v>
      </c>
      <c r="G23" t="s">
        <v>74</v>
      </c>
      <c r="I23" t="s">
        <v>78</v>
      </c>
      <c r="P23">
        <v>5000</v>
      </c>
      <c r="T23" s="1">
        <v>3999000</v>
      </c>
      <c r="U23" s="1">
        <f>+T23/P23</f>
        <v>799.8</v>
      </c>
      <c r="AE23" s="9">
        <f t="shared" si="1"/>
        <v>0</v>
      </c>
      <c r="AF23" s="8">
        <f t="shared" si="2"/>
        <v>0</v>
      </c>
      <c r="AG23" s="8">
        <f t="shared" si="3"/>
        <v>0</v>
      </c>
      <c r="AH23" s="8">
        <f t="shared" si="4"/>
        <v>0</v>
      </c>
      <c r="AI23" s="12" t="e">
        <f t="shared" si="5"/>
        <v>#DIV/0!</v>
      </c>
      <c r="AJ23" s="11">
        <f t="shared" si="6"/>
        <v>0</v>
      </c>
    </row>
    <row r="24" spans="1:36">
      <c r="B24" s="22">
        <v>41061</v>
      </c>
      <c r="D24" s="22">
        <v>41061</v>
      </c>
      <c r="E24" t="s">
        <v>79</v>
      </c>
      <c r="F24" t="s">
        <v>75</v>
      </c>
      <c r="U24" s="1" t="e">
        <f>+T24/P24</f>
        <v>#DIV/0!</v>
      </c>
      <c r="AE24" s="9" t="e">
        <f t="shared" si="1"/>
        <v>#DIV/0!</v>
      </c>
      <c r="AF24" s="8">
        <f t="shared" si="2"/>
        <v>0</v>
      </c>
      <c r="AG24" s="8">
        <f t="shared" si="3"/>
        <v>0</v>
      </c>
      <c r="AH24" s="8">
        <f t="shared" si="4"/>
        <v>0</v>
      </c>
      <c r="AI24" s="12" t="e">
        <f t="shared" si="5"/>
        <v>#DIV/0!</v>
      </c>
      <c r="AJ24" s="11">
        <f t="shared" si="6"/>
        <v>0</v>
      </c>
    </row>
    <row r="25" spans="1:36">
      <c r="E25" t="s">
        <v>88</v>
      </c>
      <c r="G25" t="s">
        <v>82</v>
      </c>
      <c r="N25" t="s">
        <v>89</v>
      </c>
      <c r="O25" t="s">
        <v>92</v>
      </c>
      <c r="P25">
        <v>15485</v>
      </c>
      <c r="T25" s="1">
        <v>11000000</v>
      </c>
      <c r="U25" s="1">
        <f>+T25/P25</f>
        <v>710.36486922828544</v>
      </c>
    </row>
    <row r="26" spans="1:36">
      <c r="E26" t="s">
        <v>102</v>
      </c>
      <c r="G26" t="s">
        <v>103</v>
      </c>
      <c r="J26" t="s">
        <v>104</v>
      </c>
      <c r="W26" t="s">
        <v>13</v>
      </c>
    </row>
    <row r="27" spans="1:36">
      <c r="E27" t="s">
        <v>105</v>
      </c>
      <c r="G27" t="s">
        <v>106</v>
      </c>
      <c r="W27" t="s">
        <v>13</v>
      </c>
    </row>
    <row r="28" spans="1:36">
      <c r="E28" t="s">
        <v>110</v>
      </c>
      <c r="G28" t="s">
        <v>111</v>
      </c>
      <c r="O28" t="s">
        <v>112</v>
      </c>
    </row>
    <row r="29" spans="1:36">
      <c r="B29" s="22">
        <v>41194</v>
      </c>
      <c r="C29" t="s">
        <v>148</v>
      </c>
      <c r="E29" t="s">
        <v>80</v>
      </c>
      <c r="F29" t="s">
        <v>81</v>
      </c>
      <c r="G29" t="s">
        <v>109</v>
      </c>
      <c r="I29" t="s">
        <v>108</v>
      </c>
      <c r="U29" s="1" t="e">
        <f>+T29/P29</f>
        <v>#DIV/0!</v>
      </c>
      <c r="AE29" s="9" t="e">
        <f>+AD29/T29</f>
        <v>#DIV/0!</v>
      </c>
      <c r="AF29" s="8">
        <f>+AD29/$AF$2</f>
        <v>0</v>
      </c>
      <c r="AG29" s="8">
        <f>+AD29/$AG$2</f>
        <v>0</v>
      </c>
      <c r="AH29" s="8">
        <f>+AD29/$AH$2</f>
        <v>0</v>
      </c>
      <c r="AI29" s="12" t="e">
        <f>+$T29/Y29</f>
        <v>#DIV/0!</v>
      </c>
      <c r="AJ29" s="11">
        <f>+Y29*10</f>
        <v>0</v>
      </c>
    </row>
    <row r="30" spans="1:36">
      <c r="A30" t="s">
        <v>13</v>
      </c>
      <c r="B30" s="22">
        <v>41260</v>
      </c>
      <c r="C30" t="s">
        <v>141</v>
      </c>
      <c r="D30" s="22">
        <v>41061</v>
      </c>
      <c r="E30" t="s">
        <v>93</v>
      </c>
      <c r="F30" t="s">
        <v>94</v>
      </c>
      <c r="G30" t="s">
        <v>82</v>
      </c>
      <c r="I30" t="s">
        <v>98</v>
      </c>
      <c r="J30" t="s">
        <v>99</v>
      </c>
      <c r="K30" t="s">
        <v>84</v>
      </c>
      <c r="M30">
        <v>10</v>
      </c>
      <c r="N30" t="s">
        <v>100</v>
      </c>
      <c r="O30" t="s">
        <v>100</v>
      </c>
      <c r="P30">
        <f>37.5*98.75*4</f>
        <v>14812.5</v>
      </c>
      <c r="R30" t="s">
        <v>97</v>
      </c>
      <c r="S30" s="1">
        <v>3560000</v>
      </c>
      <c r="T30" s="1">
        <v>13500000</v>
      </c>
      <c r="U30" s="1">
        <f>+T30/P30</f>
        <v>911.39240506329111</v>
      </c>
    </row>
    <row r="31" spans="1:36">
      <c r="B31" s="22">
        <v>41299</v>
      </c>
      <c r="C31" t="s">
        <v>141</v>
      </c>
      <c r="E31" t="s">
        <v>117</v>
      </c>
      <c r="F31" t="s">
        <v>75</v>
      </c>
      <c r="P31">
        <v>19000</v>
      </c>
      <c r="T31" s="1">
        <v>13000000</v>
      </c>
      <c r="U31" s="1">
        <f>+T31/P31</f>
        <v>684.21052631578948</v>
      </c>
    </row>
    <row r="32" spans="1:36">
      <c r="A32" t="s">
        <v>13</v>
      </c>
      <c r="B32" s="22">
        <v>41194</v>
      </c>
      <c r="C32" t="s">
        <v>141</v>
      </c>
      <c r="E32" t="s">
        <v>118</v>
      </c>
      <c r="F32" t="s">
        <v>124</v>
      </c>
      <c r="J32" t="s">
        <v>121</v>
      </c>
      <c r="K32" t="s">
        <v>120</v>
      </c>
      <c r="P32">
        <v>5575</v>
      </c>
      <c r="T32" s="1">
        <v>3995000</v>
      </c>
      <c r="U32" s="1">
        <f t="shared" ref="U32:U33" si="7">+T32/P32</f>
        <v>716.59192825112109</v>
      </c>
    </row>
    <row r="33" spans="1:21">
      <c r="A33" t="s">
        <v>13</v>
      </c>
      <c r="C33" t="s">
        <v>141</v>
      </c>
      <c r="E33" t="s">
        <v>119</v>
      </c>
      <c r="F33" t="s">
        <v>125</v>
      </c>
      <c r="J33" t="s">
        <v>122</v>
      </c>
      <c r="K33" t="s">
        <v>120</v>
      </c>
      <c r="L33">
        <v>2800</v>
      </c>
      <c r="P33">
        <v>5100</v>
      </c>
      <c r="T33" s="1">
        <v>4095000</v>
      </c>
      <c r="U33" s="1">
        <f t="shared" si="7"/>
        <v>802.94117647058829</v>
      </c>
    </row>
    <row r="34" spans="1:21">
      <c r="E34" t="s">
        <v>123</v>
      </c>
    </row>
    <row r="35" spans="1:21">
      <c r="C35" t="s">
        <v>128</v>
      </c>
      <c r="E35" t="s">
        <v>127</v>
      </c>
      <c r="F35" t="s">
        <v>75</v>
      </c>
    </row>
    <row r="36" spans="1:21">
      <c r="B36" s="22">
        <v>41115</v>
      </c>
      <c r="C36" t="s">
        <v>169</v>
      </c>
      <c r="E36" t="s">
        <v>129</v>
      </c>
      <c r="F36" t="s">
        <v>130</v>
      </c>
      <c r="P36">
        <v>12915</v>
      </c>
      <c r="T36" s="1">
        <v>8200000</v>
      </c>
      <c r="U36" s="1">
        <f t="shared" ref="U36" si="8">+T36/P36</f>
        <v>634.92063492063494</v>
      </c>
    </row>
    <row r="37" spans="1:21">
      <c r="B37" s="22">
        <v>41194</v>
      </c>
      <c r="C37" t="s">
        <v>149</v>
      </c>
      <c r="E37" t="s">
        <v>131</v>
      </c>
      <c r="F37" t="s">
        <v>132</v>
      </c>
      <c r="P37">
        <v>12000</v>
      </c>
    </row>
    <row r="38" spans="1:21">
      <c r="B38" s="22">
        <v>41194</v>
      </c>
      <c r="C38" t="s">
        <v>141</v>
      </c>
      <c r="E38" t="s">
        <v>133</v>
      </c>
      <c r="F38" t="s">
        <v>55</v>
      </c>
    </row>
    <row r="39" spans="1:21">
      <c r="B39" s="22">
        <v>41299</v>
      </c>
      <c r="C39" t="s">
        <v>187</v>
      </c>
      <c r="E39" t="s">
        <v>134</v>
      </c>
      <c r="F39" t="s">
        <v>135</v>
      </c>
    </row>
    <row r="40" spans="1:21">
      <c r="B40" s="22">
        <v>41194</v>
      </c>
      <c r="C40" t="s">
        <v>141</v>
      </c>
      <c r="E40" t="s">
        <v>136</v>
      </c>
    </row>
    <row r="41" spans="1:21">
      <c r="B41" s="22">
        <v>41476</v>
      </c>
      <c r="C41" t="s">
        <v>188</v>
      </c>
      <c r="E41" t="s">
        <v>137</v>
      </c>
      <c r="T41" s="1">
        <v>5900000</v>
      </c>
      <c r="U41" s="1">
        <f>+T41/P37</f>
        <v>491.66666666666669</v>
      </c>
    </row>
    <row r="42" spans="1:21">
      <c r="B42" s="22">
        <v>41194</v>
      </c>
      <c r="C42" t="s">
        <v>189</v>
      </c>
      <c r="E42" t="s">
        <v>139</v>
      </c>
      <c r="F42" t="s">
        <v>140</v>
      </c>
    </row>
    <row r="43" spans="1:21">
      <c r="A43" t="s">
        <v>28</v>
      </c>
      <c r="B43" s="22">
        <v>41476</v>
      </c>
      <c r="C43" t="s">
        <v>185</v>
      </c>
      <c r="D43" s="22">
        <v>41166</v>
      </c>
      <c r="E43" t="s">
        <v>146</v>
      </c>
      <c r="F43" t="s">
        <v>147</v>
      </c>
    </row>
    <row r="44" spans="1:21">
      <c r="D44" s="22">
        <v>41194</v>
      </c>
      <c r="E44" t="s">
        <v>150</v>
      </c>
      <c r="F44" t="s">
        <v>151</v>
      </c>
      <c r="I44" t="s">
        <v>168</v>
      </c>
    </row>
    <row r="45" spans="1:21">
      <c r="D45" s="22">
        <v>41205</v>
      </c>
      <c r="E45" t="s">
        <v>166</v>
      </c>
      <c r="F45" t="s">
        <v>151</v>
      </c>
      <c r="I45" t="s">
        <v>167</v>
      </c>
    </row>
    <row r="46" spans="1:21">
      <c r="D46" s="22">
        <v>41294</v>
      </c>
      <c r="E46" t="s">
        <v>172</v>
      </c>
      <c r="F46" t="s">
        <v>173</v>
      </c>
    </row>
    <row r="47" spans="1:21">
      <c r="E47" t="s">
        <v>174</v>
      </c>
    </row>
    <row r="48" spans="1:21">
      <c r="E48" t="s">
        <v>175</v>
      </c>
    </row>
    <row r="49" spans="2:6">
      <c r="E49" t="s">
        <v>177</v>
      </c>
    </row>
    <row r="50" spans="2:6">
      <c r="C50" t="s">
        <v>179</v>
      </c>
      <c r="E50" t="s">
        <v>178</v>
      </c>
    </row>
    <row r="51" spans="2:6">
      <c r="B51" s="22">
        <v>41299</v>
      </c>
      <c r="C51" t="s">
        <v>176</v>
      </c>
      <c r="E51" t="s">
        <v>180</v>
      </c>
    </row>
    <row r="52" spans="2:6">
      <c r="B52" s="22">
        <v>41278</v>
      </c>
      <c r="C52" t="s">
        <v>182</v>
      </c>
      <c r="E52" t="s">
        <v>181</v>
      </c>
    </row>
    <row r="53" spans="2:6">
      <c r="B53" s="22">
        <v>41304</v>
      </c>
      <c r="C53" t="s">
        <v>184</v>
      </c>
      <c r="E53" t="s">
        <v>183</v>
      </c>
    </row>
    <row r="54" spans="2:6">
      <c r="E54">
        <v>1100000</v>
      </c>
    </row>
    <row r="55" spans="2:6">
      <c r="E55">
        <v>-160000</v>
      </c>
      <c r="F55" t="s">
        <v>158</v>
      </c>
    </row>
    <row r="56" spans="2:6">
      <c r="E56">
        <v>-133000</v>
      </c>
      <c r="F56" t="s">
        <v>159</v>
      </c>
    </row>
    <row r="57" spans="2:6">
      <c r="E57">
        <v>-320000</v>
      </c>
      <c r="F57" t="s">
        <v>160</v>
      </c>
    </row>
    <row r="58" spans="2:6">
      <c r="E58">
        <v>-15000</v>
      </c>
      <c r="F58" t="s">
        <v>161</v>
      </c>
    </row>
    <row r="59" spans="2:6">
      <c r="E59">
        <v>-6000</v>
      </c>
      <c r="F59" t="s">
        <v>162</v>
      </c>
    </row>
    <row r="60" spans="2:6">
      <c r="E60">
        <v>-100000</v>
      </c>
      <c r="F60" t="s">
        <v>157</v>
      </c>
    </row>
    <row r="61" spans="2:6">
      <c r="E61">
        <v>-75000</v>
      </c>
      <c r="F61" t="s">
        <v>156</v>
      </c>
    </row>
    <row r="62" spans="2:6">
      <c r="E62">
        <v>-45700</v>
      </c>
      <c r="F62" t="s">
        <v>155</v>
      </c>
    </row>
    <row r="63" spans="2:6">
      <c r="E63">
        <v>-32000</v>
      </c>
      <c r="F63" t="s">
        <v>154</v>
      </c>
    </row>
    <row r="64" spans="2:6">
      <c r="E64">
        <v>-75000</v>
      </c>
      <c r="F64" t="s">
        <v>153</v>
      </c>
    </row>
    <row r="65" spans="5:6">
      <c r="E65">
        <v>-10000</v>
      </c>
      <c r="F65" t="s">
        <v>165</v>
      </c>
    </row>
    <row r="66" spans="5:6">
      <c r="E66">
        <v>-9000</v>
      </c>
      <c r="F66" t="s">
        <v>164</v>
      </c>
    </row>
    <row r="67" spans="5:6">
      <c r="E67">
        <v>-50000</v>
      </c>
      <c r="F67" t="s">
        <v>163</v>
      </c>
    </row>
    <row r="68" spans="5:6">
      <c r="E68">
        <f>SUM(E54:E67)</f>
        <v>69300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2012-03-18T04:29:08Z</dcterms:created>
  <dcterms:modified xsi:type="dcterms:W3CDTF">2013-09-13T11:07:37Z</dcterms:modified>
</cp:coreProperties>
</file>