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90" windowWidth="19980" windowHeight="8070"/>
  </bookViews>
  <sheets>
    <sheet name="Sheet1" sheetId="1" r:id="rId1"/>
  </sheets>
  <definedNames>
    <definedName name="_160_Madison_Building_Description">Sheet1!$A$4:$B$13</definedName>
    <definedName name="_xlnm.Print_Area" localSheetId="0">Sheet1!$A$34:$H$75</definedName>
  </definedNames>
  <calcPr calcId="125725"/>
</workbook>
</file>

<file path=xl/calcChain.xml><?xml version="1.0" encoding="utf-8"?>
<calcChain xmlns="http://schemas.openxmlformats.org/spreadsheetml/2006/main">
  <c r="H75" i="1"/>
  <c r="E75"/>
  <c r="F75"/>
  <c r="D75"/>
  <c r="C75"/>
  <c r="D63"/>
  <c r="E74"/>
  <c r="E73"/>
  <c r="E72"/>
  <c r="E71"/>
  <c r="H74"/>
  <c r="H73"/>
  <c r="H72"/>
  <c r="H71"/>
  <c r="D56"/>
  <c r="B13"/>
  <c r="D51"/>
  <c r="D50"/>
  <c r="D49"/>
  <c r="D42"/>
  <c r="D41"/>
  <c r="E63"/>
  <c r="G63" s="1"/>
  <c r="G56"/>
  <c r="E56"/>
  <c r="E51"/>
  <c r="G51" s="1"/>
  <c r="E50"/>
  <c r="G50" s="1"/>
  <c r="E49"/>
  <c r="G49" s="1"/>
  <c r="E42"/>
  <c r="G42" s="1"/>
  <c r="E41"/>
  <c r="G41" s="1"/>
  <c r="F74"/>
  <c r="F73"/>
  <c r="F72"/>
  <c r="F71"/>
  <c r="I29"/>
  <c r="J29" s="1"/>
  <c r="I28"/>
  <c r="J28" s="1"/>
  <c r="I27"/>
  <c r="J27" s="1"/>
  <c r="I26"/>
  <c r="J26" s="1"/>
  <c r="I25"/>
  <c r="J25" s="1"/>
  <c r="I24"/>
  <c r="J24" s="1"/>
  <c r="I22"/>
  <c r="J22" s="1"/>
  <c r="I23"/>
  <c r="J23" s="1"/>
  <c r="F30"/>
  <c r="D30"/>
</calcChain>
</file>

<file path=xl/sharedStrings.xml><?xml version="1.0" encoding="utf-8"?>
<sst xmlns="http://schemas.openxmlformats.org/spreadsheetml/2006/main" count="183" uniqueCount="91">
  <si>
    <t>Date</t>
  </si>
  <si>
    <t>Unit</t>
  </si>
  <si>
    <t xml:space="preserve"> </t>
  </si>
  <si>
    <t>4</t>
  </si>
  <si>
    <t>Total</t>
  </si>
  <si>
    <t>5</t>
  </si>
  <si>
    <t>%</t>
  </si>
  <si>
    <t>Seller</t>
  </si>
  <si>
    <t>Henry Traiman</t>
  </si>
  <si>
    <t>1/3 of 6&amp;7</t>
  </si>
  <si>
    <t>1/3 of 6 &amp;7</t>
  </si>
  <si>
    <t>Claude Simon</t>
  </si>
  <si>
    <t>Rolf Karl &amp; Joanne Singleton</t>
  </si>
  <si>
    <t>Moses Shayowitz</t>
  </si>
  <si>
    <t>Bernat Mikhli &amp; Shamuil Mikhli</t>
  </si>
  <si>
    <t>John Simon</t>
  </si>
  <si>
    <t>Price</t>
  </si>
  <si>
    <t>120 East  32nd Loft Building</t>
  </si>
  <si>
    <t>13 East 30th Loft Building</t>
  </si>
  <si>
    <t>314 Lexington Avenue</t>
  </si>
  <si>
    <t>215 East 38th Street</t>
  </si>
  <si>
    <t>Year Built</t>
  </si>
  <si>
    <t>Lot Size</t>
  </si>
  <si>
    <t>25x100</t>
  </si>
  <si>
    <t>Building Size</t>
  </si>
  <si>
    <t>Stories</t>
  </si>
  <si>
    <t>FAR</t>
  </si>
  <si>
    <t>Gross Sq Feet</t>
  </si>
  <si>
    <t>Buildable Sq Feet</t>
  </si>
  <si>
    <t>25x98</t>
  </si>
  <si>
    <t>Shares of 160 Madison Transferred to  Claude Simon</t>
  </si>
  <si>
    <t>Purchase</t>
  </si>
  <si>
    <t>Closing Statement</t>
  </si>
  <si>
    <t>From Dad</t>
  </si>
  <si>
    <t>FMV-See Following</t>
  </si>
  <si>
    <t>Transfer</t>
  </si>
  <si>
    <t>Value</t>
  </si>
  <si>
    <t>Supporting Docs</t>
  </si>
  <si>
    <t>Type</t>
  </si>
  <si>
    <t>Per Sq Foot</t>
  </si>
  <si>
    <t>Estimation of Fair Market Value for Shares of Unit 4 and 1/3 of Units 6 &amp;7 in 2004</t>
  </si>
  <si>
    <t>1.</t>
  </si>
  <si>
    <t>Average Price Per Sq Foot of Office Space</t>
  </si>
  <si>
    <t>Year</t>
  </si>
  <si>
    <t>Description</t>
  </si>
  <si>
    <t>Building</t>
  </si>
  <si>
    <t>Gross Sq Ft</t>
  </si>
  <si>
    <t>160 Madison</t>
  </si>
  <si>
    <t>Equivalent</t>
  </si>
  <si>
    <t xml:space="preserve">% </t>
  </si>
  <si>
    <t>Transferred</t>
  </si>
  <si>
    <t>Value of</t>
  </si>
  <si>
    <t>2.</t>
  </si>
  <si>
    <t>Comparable Sales from Massey Knaakal Report</t>
  </si>
  <si>
    <t>134-136 E26th Street</t>
  </si>
  <si>
    <t>Sale Price</t>
  </si>
  <si>
    <t>3.</t>
  </si>
  <si>
    <t>Douglas Elliman Brokerage Estimate</t>
  </si>
  <si>
    <t>Estimate for One Upper Floor</t>
  </si>
  <si>
    <t>Estimate</t>
  </si>
  <si>
    <t xml:space="preserve">Equivalent </t>
  </si>
  <si>
    <t>4.</t>
  </si>
  <si>
    <t>Land Sq Ft</t>
  </si>
  <si>
    <t>Including Air Rights</t>
  </si>
  <si>
    <t>Price Per</t>
  </si>
  <si>
    <t>Sq Foot</t>
  </si>
  <si>
    <t>Gross Sq Feet Per Floor</t>
  </si>
  <si>
    <t xml:space="preserve">Estimate </t>
  </si>
  <si>
    <t>5.</t>
  </si>
  <si>
    <t>City of NY Rolling Sales Report for Murray Hill</t>
  </si>
  <si>
    <t>Sale</t>
  </si>
  <si>
    <t>Gross</t>
  </si>
  <si>
    <t>Sq Feet</t>
  </si>
  <si>
    <t>Building Value For 160</t>
  </si>
  <si>
    <t>Subject</t>
  </si>
  <si>
    <t xml:space="preserve">Value of </t>
  </si>
  <si>
    <t>Land Equivalent Value</t>
  </si>
  <si>
    <t>Totals/Weighted Averages</t>
  </si>
  <si>
    <t>102 West 29th Street</t>
  </si>
  <si>
    <t>1111 1st Avenue</t>
  </si>
  <si>
    <t xml:space="preserve">Colliers International Capital Market Report Manhattan </t>
  </si>
  <si>
    <t>Basis for Gain on Sale of 160 Madison Avenue in 2012</t>
  </si>
  <si>
    <t>160 Madison Building Description</t>
  </si>
  <si>
    <t xml:space="preserve">% of  </t>
  </si>
  <si>
    <t>Ownership</t>
  </si>
  <si>
    <t xml:space="preserve">Based On  </t>
  </si>
  <si>
    <t>Amount</t>
  </si>
  <si>
    <t>Price Of Manhattan Land</t>
  </si>
  <si>
    <t>Federal Reserve Price</t>
  </si>
  <si>
    <t xml:space="preserve">Per Sq  </t>
  </si>
  <si>
    <t>Foot</t>
  </si>
</sst>
</file>

<file path=xl/styles.xml><?xml version="1.0" encoding="utf-8"?>
<styleSheet xmlns="http://schemas.openxmlformats.org/spreadsheetml/2006/main">
  <numFmts count="3">
    <numFmt numFmtId="164" formatCode="&quot;$&quot;#,##0.00"/>
    <numFmt numFmtId="165" formatCode="&quot;$&quot;#,##0"/>
    <numFmt numFmtId="166" formatCode="&quot;$&quot;#,##0.0"/>
  </numFmts>
  <fonts count="2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49" fontId="0" fillId="0" borderId="0" xfId="0" applyNumberFormat="1"/>
    <xf numFmtId="49" fontId="0" fillId="0" borderId="0" xfId="0" quotePrefix="1" applyNumberFormat="1"/>
    <xf numFmtId="164" fontId="0" fillId="0" borderId="0" xfId="0" applyNumberFormat="1"/>
    <xf numFmtId="0" fontId="1" fillId="0" borderId="0" xfId="0" applyFont="1"/>
    <xf numFmtId="165" fontId="0" fillId="0" borderId="0" xfId="0" applyNumberFormat="1"/>
    <xf numFmtId="0" fontId="0" fillId="0" borderId="0" xfId="0" quotePrefix="1"/>
    <xf numFmtId="166" fontId="0" fillId="0" borderId="0" xfId="0" applyNumberFormat="1"/>
    <xf numFmtId="0" fontId="0" fillId="0" borderId="0" xfId="0" applyAlignment="1">
      <alignment horizontal="right"/>
    </xf>
    <xf numFmtId="49" fontId="0" fillId="0" borderId="0" xfId="0" applyNumberFormat="1" applyAlignment="1">
      <alignment horizontal="right"/>
    </xf>
    <xf numFmtId="49" fontId="0" fillId="0" borderId="0" xfId="0" quotePrefix="1" applyNumberFormat="1" applyAlignment="1"/>
    <xf numFmtId="0" fontId="0" fillId="0" borderId="0" xfId="0" applyAlignment="1">
      <alignment horizontal="left"/>
    </xf>
    <xf numFmtId="165" fontId="0" fillId="0" borderId="0" xfId="0" applyNumberFormat="1" applyAlignme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75"/>
  <sheetViews>
    <sheetView tabSelected="1" topLeftCell="A28" workbookViewId="0">
      <selection activeCell="H75" sqref="A34:H75"/>
    </sheetView>
  </sheetViews>
  <sheetFormatPr defaultRowHeight="15"/>
  <cols>
    <col min="1" max="1" width="5.7109375" customWidth="1"/>
    <col min="2" max="2" width="37.28515625" customWidth="1"/>
    <col min="3" max="3" width="11.5703125" customWidth="1"/>
    <col min="4" max="4" width="10.28515625" customWidth="1"/>
    <col min="5" max="5" width="14.140625" customWidth="1"/>
    <col min="6" max="6" width="11.140625" customWidth="1"/>
    <col min="7" max="7" width="11" customWidth="1"/>
    <col min="8" max="8" width="10.42578125" customWidth="1"/>
    <col min="9" max="9" width="12.42578125" customWidth="1"/>
    <col min="10" max="10" width="10.7109375" customWidth="1"/>
  </cols>
  <sheetData>
    <row r="1" spans="1:10">
      <c r="A1" t="s">
        <v>11</v>
      </c>
    </row>
    <row r="2" spans="1:10">
      <c r="A2" t="s">
        <v>81</v>
      </c>
    </row>
    <row r="4" spans="1:10">
      <c r="A4" t="s">
        <v>82</v>
      </c>
    </row>
    <row r="6" spans="1:10">
      <c r="A6" t="s">
        <v>21</v>
      </c>
      <c r="B6" s="11">
        <v>1922</v>
      </c>
      <c r="D6" t="s">
        <v>2</v>
      </c>
    </row>
    <row r="7" spans="1:10">
      <c r="A7" t="s">
        <v>22</v>
      </c>
      <c r="B7" s="11" t="s">
        <v>23</v>
      </c>
      <c r="C7" t="s">
        <v>2</v>
      </c>
    </row>
    <row r="8" spans="1:10">
      <c r="A8" t="s">
        <v>24</v>
      </c>
      <c r="B8" s="11" t="s">
        <v>29</v>
      </c>
    </row>
    <row r="9" spans="1:10">
      <c r="A9" t="s">
        <v>25</v>
      </c>
      <c r="B9" s="11">
        <v>7</v>
      </c>
    </row>
    <row r="10" spans="1:10">
      <c r="A10" t="s">
        <v>26</v>
      </c>
      <c r="B10" s="11">
        <v>10</v>
      </c>
    </row>
    <row r="11" spans="1:10">
      <c r="A11" t="s">
        <v>27</v>
      </c>
      <c r="B11" s="11">
        <v>17150</v>
      </c>
    </row>
    <row r="12" spans="1:10">
      <c r="A12" t="s">
        <v>28</v>
      </c>
      <c r="B12" s="11">
        <v>25000</v>
      </c>
    </row>
    <row r="13" spans="1:10">
      <c r="A13" t="s">
        <v>66</v>
      </c>
      <c r="B13" s="11">
        <f>+B11/7</f>
        <v>2450</v>
      </c>
    </row>
    <row r="14" spans="1:10">
      <c r="B14" s="11"/>
    </row>
    <row r="15" spans="1:10">
      <c r="B15" s="11"/>
    </row>
    <row r="16" spans="1:10">
      <c r="A16" t="s">
        <v>30</v>
      </c>
      <c r="J16" t="s">
        <v>45</v>
      </c>
    </row>
    <row r="17" spans="1:15">
      <c r="I17" t="s">
        <v>45</v>
      </c>
      <c r="J17" t="s">
        <v>36</v>
      </c>
    </row>
    <row r="18" spans="1:15">
      <c r="I18" t="s">
        <v>36</v>
      </c>
      <c r="J18" t="s">
        <v>85</v>
      </c>
    </row>
    <row r="19" spans="1:15">
      <c r="I19" t="s">
        <v>85</v>
      </c>
      <c r="J19" t="s">
        <v>35</v>
      </c>
    </row>
    <row r="20" spans="1:15">
      <c r="D20" t="s">
        <v>83</v>
      </c>
      <c r="F20" t="s">
        <v>35</v>
      </c>
      <c r="G20" t="s">
        <v>35</v>
      </c>
      <c r="I20" t="s">
        <v>35</v>
      </c>
      <c r="J20" t="s">
        <v>86</v>
      </c>
    </row>
    <row r="21" spans="1:15">
      <c r="A21" s="9" t="s">
        <v>0</v>
      </c>
      <c r="B21" t="s">
        <v>7</v>
      </c>
      <c r="C21" t="s">
        <v>1</v>
      </c>
      <c r="D21" t="s">
        <v>84</v>
      </c>
      <c r="F21" t="s">
        <v>36</v>
      </c>
      <c r="G21" t="s">
        <v>38</v>
      </c>
      <c r="H21" t="s">
        <v>37</v>
      </c>
      <c r="I21" t="s">
        <v>16</v>
      </c>
      <c r="J21" t="s">
        <v>39</v>
      </c>
    </row>
    <row r="22" spans="1:15">
      <c r="A22" s="9">
        <v>2007</v>
      </c>
      <c r="B22" t="s">
        <v>14</v>
      </c>
      <c r="C22" s="1">
        <v>1</v>
      </c>
      <c r="D22">
        <v>25</v>
      </c>
      <c r="F22" s="12">
        <v>1500000</v>
      </c>
      <c r="G22" t="s">
        <v>31</v>
      </c>
      <c r="H22" t="s">
        <v>32</v>
      </c>
      <c r="I22" s="5">
        <f>+F22*100/D22</f>
        <v>6000000</v>
      </c>
      <c r="J22" s="3">
        <f>+I22/$B$11</f>
        <v>349.8542274052478</v>
      </c>
    </row>
    <row r="23" spans="1:15">
      <c r="A23" s="9">
        <v>2003</v>
      </c>
      <c r="B23" t="s">
        <v>13</v>
      </c>
      <c r="C23" s="1">
        <v>2</v>
      </c>
      <c r="D23">
        <v>12.5</v>
      </c>
      <c r="F23" s="12">
        <v>340000</v>
      </c>
      <c r="G23" t="s">
        <v>31</v>
      </c>
      <c r="H23" t="s">
        <v>32</v>
      </c>
      <c r="I23" s="5">
        <f>+F23*100/D23</f>
        <v>2720000</v>
      </c>
      <c r="J23" s="3">
        <f t="shared" ref="J23:J29" si="0">+I23/$B$11</f>
        <v>158.60058309037902</v>
      </c>
      <c r="O23" t="s">
        <v>2</v>
      </c>
    </row>
    <row r="24" spans="1:15">
      <c r="A24" s="9">
        <v>1993</v>
      </c>
      <c r="B24" t="s">
        <v>8</v>
      </c>
      <c r="C24" s="1">
        <v>3</v>
      </c>
      <c r="D24">
        <v>12.5</v>
      </c>
      <c r="F24" s="12">
        <v>40000</v>
      </c>
      <c r="G24" t="s">
        <v>31</v>
      </c>
      <c r="H24" t="s">
        <v>32</v>
      </c>
      <c r="I24" s="5">
        <f t="shared" ref="I24:I29" si="1">+F24*100/D24</f>
        <v>320000</v>
      </c>
      <c r="J24" s="3">
        <f t="shared" si="0"/>
        <v>18.658892128279884</v>
      </c>
    </row>
    <row r="25" spans="1:15">
      <c r="A25" s="9">
        <v>2004</v>
      </c>
      <c r="B25" t="s">
        <v>15</v>
      </c>
      <c r="C25" s="2" t="s">
        <v>3</v>
      </c>
      <c r="D25">
        <v>12.5</v>
      </c>
      <c r="F25" s="12">
        <v>500000</v>
      </c>
      <c r="G25" t="s">
        <v>33</v>
      </c>
      <c r="H25" t="s">
        <v>34</v>
      </c>
      <c r="I25" s="5">
        <f t="shared" si="1"/>
        <v>4000000</v>
      </c>
      <c r="J25" s="3">
        <f t="shared" si="0"/>
        <v>233.23615160349854</v>
      </c>
    </row>
    <row r="26" spans="1:15">
      <c r="A26" s="9">
        <v>1992</v>
      </c>
      <c r="B26" t="s">
        <v>12</v>
      </c>
      <c r="C26" s="2" t="s">
        <v>5</v>
      </c>
      <c r="D26">
        <v>12.5</v>
      </c>
      <c r="F26" s="12">
        <v>40000</v>
      </c>
      <c r="G26" t="s">
        <v>31</v>
      </c>
      <c r="H26" t="s">
        <v>32</v>
      </c>
      <c r="I26" s="5">
        <f t="shared" si="1"/>
        <v>320000</v>
      </c>
      <c r="J26" s="3">
        <f t="shared" si="0"/>
        <v>18.658892128279884</v>
      </c>
    </row>
    <row r="27" spans="1:15">
      <c r="A27" s="9">
        <v>1993</v>
      </c>
      <c r="B27" t="s">
        <v>8</v>
      </c>
      <c r="C27" s="1" t="s">
        <v>9</v>
      </c>
      <c r="D27">
        <v>8.33</v>
      </c>
      <c r="F27" s="12">
        <v>26500</v>
      </c>
      <c r="G27" t="s">
        <v>31</v>
      </c>
      <c r="H27" t="s">
        <v>32</v>
      </c>
      <c r="I27" s="5">
        <f t="shared" si="1"/>
        <v>318127.25090036012</v>
      </c>
      <c r="J27" s="3">
        <f t="shared" si="0"/>
        <v>18.549693930050154</v>
      </c>
    </row>
    <row r="28" spans="1:15">
      <c r="A28" s="9">
        <v>1992</v>
      </c>
      <c r="B28" t="s">
        <v>12</v>
      </c>
      <c r="C28" s="1" t="s">
        <v>10</v>
      </c>
      <c r="D28">
        <v>8.33</v>
      </c>
      <c r="F28" s="12">
        <v>26500</v>
      </c>
      <c r="G28" t="s">
        <v>31</v>
      </c>
      <c r="H28" t="s">
        <v>32</v>
      </c>
      <c r="I28" s="5">
        <f t="shared" si="1"/>
        <v>318127.25090036012</v>
      </c>
      <c r="J28" s="3">
        <f t="shared" si="0"/>
        <v>18.549693930050154</v>
      </c>
    </row>
    <row r="29" spans="1:15">
      <c r="A29" s="9">
        <v>2004</v>
      </c>
      <c r="B29" t="s">
        <v>15</v>
      </c>
      <c r="C29" s="1" t="s">
        <v>10</v>
      </c>
      <c r="D29">
        <v>8.33</v>
      </c>
      <c r="F29" s="12">
        <v>330000</v>
      </c>
      <c r="G29" t="s">
        <v>33</v>
      </c>
      <c r="H29" t="s">
        <v>34</v>
      </c>
      <c r="I29" s="5">
        <f t="shared" si="1"/>
        <v>3961584.6338535412</v>
      </c>
      <c r="J29" s="3">
        <f t="shared" si="0"/>
        <v>230.9961885628887</v>
      </c>
    </row>
    <row r="30" spans="1:15">
      <c r="C30" s="1" t="s">
        <v>4</v>
      </c>
      <c r="D30">
        <f>SUM(D22:D29)</f>
        <v>99.99</v>
      </c>
      <c r="F30" s="12">
        <f>SUM(F22:F29)</f>
        <v>2803000</v>
      </c>
    </row>
    <row r="34" spans="1:14">
      <c r="A34" t="s">
        <v>40</v>
      </c>
    </row>
    <row r="35" spans="1:14">
      <c r="H35" t="s">
        <v>2</v>
      </c>
    </row>
    <row r="36" spans="1:14">
      <c r="A36" s="10" t="s">
        <v>41</v>
      </c>
      <c r="B36" t="s">
        <v>80</v>
      </c>
      <c r="H36" t="s">
        <v>2</v>
      </c>
      <c r="I36" t="s">
        <v>2</v>
      </c>
    </row>
    <row r="37" spans="1:14">
      <c r="A37" s="6"/>
      <c r="I37" t="s">
        <v>2</v>
      </c>
    </row>
    <row r="38" spans="1:14">
      <c r="D38" t="s">
        <v>47</v>
      </c>
      <c r="E38" t="s">
        <v>2</v>
      </c>
    </row>
    <row r="39" spans="1:14">
      <c r="A39" s="6"/>
      <c r="D39" t="s">
        <v>45</v>
      </c>
      <c r="E39" t="s">
        <v>48</v>
      </c>
      <c r="F39" t="s">
        <v>49</v>
      </c>
      <c r="G39" t="s">
        <v>51</v>
      </c>
    </row>
    <row r="40" spans="1:14">
      <c r="A40" s="9" t="s">
        <v>43</v>
      </c>
      <c r="B40" t="s">
        <v>44</v>
      </c>
      <c r="D40" t="s">
        <v>46</v>
      </c>
      <c r="E40" t="s">
        <v>73</v>
      </c>
      <c r="F40" t="s">
        <v>50</v>
      </c>
      <c r="G40" t="s">
        <v>35</v>
      </c>
    </row>
    <row r="41" spans="1:14">
      <c r="A41" s="9">
        <v>2003</v>
      </c>
      <c r="B41" t="s">
        <v>42</v>
      </c>
      <c r="C41" s="3">
        <v>482</v>
      </c>
      <c r="D41">
        <f>+$B$11</f>
        <v>17150</v>
      </c>
      <c r="E41" s="7">
        <f>+D41*C41</f>
        <v>8266300</v>
      </c>
      <c r="F41">
        <v>0.20830000000000001</v>
      </c>
      <c r="G41" s="5">
        <f>+F41*E41</f>
        <v>1721870.29</v>
      </c>
      <c r="H41" t="s">
        <v>2</v>
      </c>
      <c r="I41" t="s">
        <v>2</v>
      </c>
    </row>
    <row r="42" spans="1:14" s="4" customFormat="1">
      <c r="A42" s="9">
        <v>2004</v>
      </c>
      <c r="B42" t="s">
        <v>42</v>
      </c>
      <c r="C42" s="3">
        <v>333</v>
      </c>
      <c r="D42">
        <f>+$B$11</f>
        <v>17150</v>
      </c>
      <c r="E42" s="7">
        <f>+D42*C42</f>
        <v>5710950</v>
      </c>
      <c r="F42">
        <v>0.20830000000000001</v>
      </c>
      <c r="G42" s="5">
        <f>+F42*E42</f>
        <v>1189590.885</v>
      </c>
      <c r="H42" s="4" t="s">
        <v>2</v>
      </c>
      <c r="I42" s="4" t="s">
        <v>2</v>
      </c>
    </row>
    <row r="43" spans="1:14">
      <c r="A43" s="4"/>
      <c r="B43" s="4"/>
      <c r="C43" s="4"/>
      <c r="D43" s="4"/>
      <c r="E43" s="4"/>
      <c r="F43" s="4"/>
      <c r="G43" s="4"/>
    </row>
    <row r="44" spans="1:14">
      <c r="A44" s="10" t="s">
        <v>52</v>
      </c>
      <c r="B44" t="s">
        <v>53</v>
      </c>
      <c r="C44" s="1"/>
      <c r="K44" t="s">
        <v>2</v>
      </c>
      <c r="L44" t="s">
        <v>2</v>
      </c>
      <c r="M44" t="s">
        <v>2</v>
      </c>
      <c r="N44" t="s">
        <v>2</v>
      </c>
    </row>
    <row r="45" spans="1:14">
      <c r="A45" s="6"/>
      <c r="C45" s="1"/>
    </row>
    <row r="46" spans="1:14">
      <c r="A46" s="6"/>
      <c r="C46" s="1" t="s">
        <v>55</v>
      </c>
      <c r="D46" t="s">
        <v>47</v>
      </c>
    </row>
    <row r="47" spans="1:14">
      <c r="C47" t="s">
        <v>89</v>
      </c>
      <c r="D47" t="s">
        <v>45</v>
      </c>
      <c r="E47" t="s">
        <v>48</v>
      </c>
      <c r="F47" t="s">
        <v>49</v>
      </c>
      <c r="G47" t="s">
        <v>51</v>
      </c>
    </row>
    <row r="48" spans="1:14">
      <c r="A48" s="9" t="s">
        <v>43</v>
      </c>
      <c r="B48" t="s">
        <v>44</v>
      </c>
      <c r="C48" t="s">
        <v>90</v>
      </c>
      <c r="D48" t="s">
        <v>46</v>
      </c>
      <c r="E48" t="s">
        <v>73</v>
      </c>
      <c r="F48" t="s">
        <v>50</v>
      </c>
      <c r="G48" t="s">
        <v>35</v>
      </c>
    </row>
    <row r="49" spans="1:14">
      <c r="A49" s="9">
        <v>2004</v>
      </c>
      <c r="B49" t="s">
        <v>54</v>
      </c>
      <c r="C49" s="3">
        <v>402</v>
      </c>
      <c r="D49">
        <f t="shared" ref="D49:D51" si="2">+$B$11</f>
        <v>17150</v>
      </c>
      <c r="E49" s="5">
        <f>+D49*C49</f>
        <v>6894300</v>
      </c>
      <c r="F49">
        <v>0.20830000000000001</v>
      </c>
      <c r="G49" s="5">
        <f>+F49*E49</f>
        <v>1436082.6900000002</v>
      </c>
      <c r="I49" t="s">
        <v>2</v>
      </c>
    </row>
    <row r="50" spans="1:14">
      <c r="A50">
        <v>2004</v>
      </c>
      <c r="B50" t="s">
        <v>78</v>
      </c>
      <c r="C50" s="3">
        <v>267</v>
      </c>
      <c r="D50">
        <f t="shared" si="2"/>
        <v>17150</v>
      </c>
      <c r="E50" s="5">
        <f t="shared" ref="E50:E51" si="3">+D50*C50</f>
        <v>4579050</v>
      </c>
      <c r="F50">
        <v>0.20830000000000001</v>
      </c>
      <c r="G50" s="5">
        <f t="shared" ref="G50:G51" si="4">+F50*E50</f>
        <v>953816.11500000011</v>
      </c>
      <c r="I50" t="s">
        <v>2</v>
      </c>
    </row>
    <row r="51" spans="1:14">
      <c r="A51">
        <v>2004</v>
      </c>
      <c r="B51" t="s">
        <v>79</v>
      </c>
      <c r="C51" s="3">
        <v>434</v>
      </c>
      <c r="D51">
        <f t="shared" si="2"/>
        <v>17150</v>
      </c>
      <c r="E51" s="5">
        <f t="shared" si="3"/>
        <v>7443100</v>
      </c>
      <c r="F51">
        <v>0.20830000000000001</v>
      </c>
      <c r="G51" s="5">
        <f t="shared" si="4"/>
        <v>1550397.73</v>
      </c>
    </row>
    <row r="52" spans="1:14">
      <c r="L52" t="s">
        <v>2</v>
      </c>
      <c r="M52" t="s">
        <v>2</v>
      </c>
      <c r="N52" t="s">
        <v>2</v>
      </c>
    </row>
    <row r="53" spans="1:14">
      <c r="A53" s="10" t="s">
        <v>56</v>
      </c>
      <c r="B53" t="s">
        <v>57</v>
      </c>
    </row>
    <row r="54" spans="1:14">
      <c r="D54" t="s">
        <v>67</v>
      </c>
      <c r="E54" t="s">
        <v>60</v>
      </c>
      <c r="F54" t="s">
        <v>6</v>
      </c>
      <c r="G54" t="s">
        <v>51</v>
      </c>
    </row>
    <row r="55" spans="1:14">
      <c r="A55" s="9" t="s">
        <v>43</v>
      </c>
      <c r="B55" t="s">
        <v>44</v>
      </c>
      <c r="C55" t="s">
        <v>59</v>
      </c>
      <c r="D55" t="s">
        <v>39</v>
      </c>
      <c r="E55" t="s">
        <v>73</v>
      </c>
      <c r="F55" t="s">
        <v>50</v>
      </c>
      <c r="G55" t="s">
        <v>35</v>
      </c>
    </row>
    <row r="56" spans="1:14">
      <c r="A56" s="9">
        <v>2003</v>
      </c>
      <c r="B56" t="s">
        <v>58</v>
      </c>
      <c r="C56" s="5">
        <v>788350</v>
      </c>
      <c r="D56" s="3">
        <f>+C56/B13</f>
        <v>321.77551020408163</v>
      </c>
      <c r="E56" s="5">
        <f>+C56*8</f>
        <v>6306800</v>
      </c>
      <c r="F56">
        <v>0.20830000000000001</v>
      </c>
      <c r="G56" s="5">
        <f>+F56*E56</f>
        <v>1313706.4400000002</v>
      </c>
      <c r="H56" t="s">
        <v>2</v>
      </c>
    </row>
    <row r="57" spans="1:14">
      <c r="B57" t="s">
        <v>2</v>
      </c>
      <c r="C57" t="s">
        <v>2</v>
      </c>
    </row>
    <row r="59" spans="1:14">
      <c r="A59" s="6" t="s">
        <v>61</v>
      </c>
      <c r="B59" t="s">
        <v>88</v>
      </c>
      <c r="C59" t="s">
        <v>2</v>
      </c>
    </row>
    <row r="60" spans="1:14">
      <c r="A60" s="6"/>
      <c r="B60" t="s">
        <v>87</v>
      </c>
      <c r="E60" t="s">
        <v>2</v>
      </c>
    </row>
    <row r="61" spans="1:14">
      <c r="B61" t="s">
        <v>2</v>
      </c>
      <c r="C61" t="s">
        <v>64</v>
      </c>
      <c r="D61" t="s">
        <v>47</v>
      </c>
      <c r="E61" t="s">
        <v>47</v>
      </c>
      <c r="F61" t="s">
        <v>6</v>
      </c>
      <c r="G61" t="s">
        <v>51</v>
      </c>
    </row>
    <row r="62" spans="1:14">
      <c r="A62" s="9" t="s">
        <v>43</v>
      </c>
      <c r="C62" t="s">
        <v>65</v>
      </c>
      <c r="D62" t="s">
        <v>62</v>
      </c>
      <c r="E62" t="s">
        <v>76</v>
      </c>
      <c r="F62" t="s">
        <v>50</v>
      </c>
      <c r="G62" t="s">
        <v>35</v>
      </c>
    </row>
    <row r="63" spans="1:14">
      <c r="A63" s="9">
        <v>2004</v>
      </c>
      <c r="B63" t="s">
        <v>63</v>
      </c>
      <c r="C63" s="5">
        <v>150</v>
      </c>
      <c r="D63">
        <f>+$B$12</f>
        <v>25000</v>
      </c>
      <c r="E63" s="5">
        <f>+D63*C63</f>
        <v>3750000</v>
      </c>
      <c r="F63">
        <v>0.20830000000000001</v>
      </c>
      <c r="G63" s="5">
        <f>+F63*E63</f>
        <v>781125</v>
      </c>
      <c r="H63" t="s">
        <v>2</v>
      </c>
    </row>
    <row r="66" spans="1:8">
      <c r="A66" s="6" t="s">
        <v>68</v>
      </c>
      <c r="B66" t="s">
        <v>69</v>
      </c>
    </row>
    <row r="67" spans="1:8">
      <c r="A67" s="6"/>
      <c r="F67" t="s">
        <v>70</v>
      </c>
    </row>
    <row r="68" spans="1:8">
      <c r="C68" t="s">
        <v>74</v>
      </c>
      <c r="D68" t="s">
        <v>45</v>
      </c>
      <c r="F68" t="s">
        <v>16</v>
      </c>
    </row>
    <row r="69" spans="1:8">
      <c r="B69" t="s">
        <v>2</v>
      </c>
      <c r="C69" t="s">
        <v>70</v>
      </c>
      <c r="D69" t="s">
        <v>71</v>
      </c>
      <c r="E69" t="s">
        <v>48</v>
      </c>
      <c r="F69" t="s">
        <v>89</v>
      </c>
      <c r="G69" t="s">
        <v>6</v>
      </c>
      <c r="H69" t="s">
        <v>75</v>
      </c>
    </row>
    <row r="70" spans="1:8">
      <c r="A70" s="9" t="s">
        <v>43</v>
      </c>
      <c r="B70" t="s">
        <v>44</v>
      </c>
      <c r="C70" t="s">
        <v>16</v>
      </c>
      <c r="D70" t="s">
        <v>72</v>
      </c>
      <c r="E70" t="s">
        <v>73</v>
      </c>
      <c r="F70" t="s">
        <v>90</v>
      </c>
      <c r="G70" t="s">
        <v>50</v>
      </c>
      <c r="H70" t="s">
        <v>35</v>
      </c>
    </row>
    <row r="71" spans="1:8">
      <c r="A71" s="9">
        <v>2004</v>
      </c>
      <c r="B71" t="s">
        <v>17</v>
      </c>
      <c r="C71" s="5">
        <v>6000000</v>
      </c>
      <c r="D71">
        <v>7656</v>
      </c>
      <c r="E71" s="5">
        <f>+F71*$B$11</f>
        <v>13440438.871473353</v>
      </c>
      <c r="F71" s="3">
        <f>+C71/D71</f>
        <v>783.69905956112848</v>
      </c>
      <c r="G71">
        <v>0.20830000000000001</v>
      </c>
      <c r="H71" s="5">
        <f>+G71*E71</f>
        <v>2799643.4169278997</v>
      </c>
    </row>
    <row r="72" spans="1:8">
      <c r="A72" s="9">
        <v>2004</v>
      </c>
      <c r="B72" t="s">
        <v>18</v>
      </c>
      <c r="C72" s="5">
        <v>4500000</v>
      </c>
      <c r="D72">
        <v>13280</v>
      </c>
      <c r="E72" s="5">
        <f t="shared" ref="E72:E75" si="5">+F72*$B$11</f>
        <v>5811370.4819277106</v>
      </c>
      <c r="F72" s="3">
        <f>+C72/D72</f>
        <v>338.85542168674698</v>
      </c>
      <c r="G72">
        <v>0.20830000000000001</v>
      </c>
      <c r="H72" s="5">
        <f t="shared" ref="H72:H75" si="6">+G72*E72</f>
        <v>1210508.4713855423</v>
      </c>
    </row>
    <row r="73" spans="1:8">
      <c r="A73" s="9">
        <v>2004</v>
      </c>
      <c r="B73" t="s">
        <v>19</v>
      </c>
      <c r="C73" s="5">
        <v>3500000</v>
      </c>
      <c r="D73">
        <v>7300</v>
      </c>
      <c r="E73" s="5">
        <f t="shared" si="5"/>
        <v>8222602.7397260275</v>
      </c>
      <c r="F73" s="3">
        <f>+C73/D73</f>
        <v>479.45205479452056</v>
      </c>
      <c r="G73">
        <v>0.20830000000000001</v>
      </c>
      <c r="H73" s="5">
        <f t="shared" si="6"/>
        <v>1712768.1506849315</v>
      </c>
    </row>
    <row r="74" spans="1:8">
      <c r="A74" s="9">
        <v>2004</v>
      </c>
      <c r="B74" t="s">
        <v>20</v>
      </c>
      <c r="C74" s="5">
        <v>2400000</v>
      </c>
      <c r="D74">
        <v>5292</v>
      </c>
      <c r="E74" s="5">
        <f t="shared" si="5"/>
        <v>7777777.777777778</v>
      </c>
      <c r="F74" s="3">
        <f>+C74/D74</f>
        <v>453.51473922902494</v>
      </c>
      <c r="G74">
        <v>0.20830000000000001</v>
      </c>
      <c r="H74" s="5">
        <f t="shared" si="6"/>
        <v>1620111.1111111112</v>
      </c>
    </row>
    <row r="75" spans="1:8">
      <c r="B75" s="8" t="s">
        <v>77</v>
      </c>
      <c r="C75" s="5">
        <f>SUM(C71:C74)</f>
        <v>16400000</v>
      </c>
      <c r="D75">
        <f>SUM(D71:D74)</f>
        <v>33528</v>
      </c>
      <c r="E75" s="5">
        <f t="shared" si="5"/>
        <v>8388809.3533762824</v>
      </c>
      <c r="F75" s="3">
        <f>+C75/D75</f>
        <v>489.14340252922932</v>
      </c>
      <c r="G75">
        <v>0.20830000000000001</v>
      </c>
      <c r="H75" s="5">
        <f t="shared" si="6"/>
        <v>1747388.9883082798</v>
      </c>
    </row>
  </sheetData>
  <pageMargins left="0.25" right="0.25" top="0.5" bottom="0" header="0.5" footer="0.5"/>
  <pageSetup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_160_Madison_Building_Description</vt:lpstr>
      <vt:lpstr>Sheet1!Print_Area</vt:lpstr>
    </vt:vector>
  </TitlesOfParts>
  <Company>Veratex, Inc.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Claude Simon</dc:creator>
  <cp:lastModifiedBy>Claude Simon</cp:lastModifiedBy>
  <cp:lastPrinted>2015-04-14T14:57:27Z</cp:lastPrinted>
  <dcterms:created xsi:type="dcterms:W3CDTF">2015-04-09T00:50:24Z</dcterms:created>
  <dcterms:modified xsi:type="dcterms:W3CDTF">2015-04-14T14:57:57Z</dcterms:modified>
</cp:coreProperties>
</file>